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1400" tabRatio="899" activeTab="2"/>
  </bookViews>
  <sheets>
    <sheet name="書式20-1-3・ﾎﾟｲﾝﾄ算出表" sheetId="1" r:id="rId1"/>
    <sheet name="書式20-1-4・運営費加算ﾎﾟｲﾝﾄ算出表" sheetId="2" r:id="rId2"/>
    <sheet name="書式20-1経費算定書" sheetId="3" r:id="rId3"/>
    <sheet name="書式20-1経費算定書 (SMO)" sheetId="4" r:id="rId4"/>
    <sheet name="書式20-1・記入例　注意事項" sheetId="5" r:id="rId5"/>
    <sheet name="書式20-1・経費算定基準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OLE_LINK1" localSheetId="4">'書式20-1・記入例　注意事項'!$E$25</definedName>
    <definedName name="OLE_LINK1" localSheetId="2">'書式20-1経費算定書'!$E$25</definedName>
    <definedName name="OLE_LINK1" localSheetId="3">'書式20-1経費算定書 (SMO)'!$E$25</definedName>
    <definedName name="_xlnm.Print_Area" localSheetId="4">'書式20-1・記入例　注意事項'!$A$1:$CG$107</definedName>
    <definedName name="_xlnm.Print_Area" localSheetId="5">'書式20-1・経費算定基準'!$A$3:$K$119</definedName>
    <definedName name="_xlnm.Print_Area" localSheetId="0">'書式20-1-3・ﾎﾟｲﾝﾄ算出表'!$A$1:$AM$58</definedName>
    <definedName name="_xlnm.Print_Area" localSheetId="1">'書式20-1-4・運営費加算ﾎﾟｲﾝﾄ算出表'!$A$1:$AM$19</definedName>
    <definedName name="_xlnm.Print_Area" localSheetId="2">'書式20-1経費算定書'!$A$1:$AX$108</definedName>
    <definedName name="_xlnm.Print_Area" localSheetId="3">'書式20-1経費算定書 (SMO)'!$A$1:$AX$108</definedName>
    <definedName name="診療科">'[1]入力リスト'!$G$3:$G$45</definedName>
    <definedName name="投与期間" localSheetId="4">#REF!</definedName>
    <definedName name="投与期間" localSheetId="1">'[2]書式20-1-1・ポイント算出早見表（投与期間）'!$A$10:$A$21</definedName>
    <definedName name="投与期間" localSheetId="2">'[3]書式20-1-1・ポイント算出早見表（投与期間）'!$A$10:$A$21</definedName>
    <definedName name="投与期間" localSheetId="3">'[3]書式20-1-1・ポイント算出早見表（投与期間）'!$A$10:$A$21</definedName>
    <definedName name="投与期間">#REF!</definedName>
  </definedNames>
  <calcPr fullCalcOnLoad="1"/>
</workbook>
</file>

<file path=xl/comments1.xml><?xml version="1.0" encoding="utf-8"?>
<comments xmlns="http://schemas.openxmlformats.org/spreadsheetml/2006/main">
  <authors>
    <author>0791356B</author>
  </authors>
  <commentList>
    <comment ref="AL11" authorId="0">
      <text>
        <r>
          <rPr>
            <b/>
            <sz val="9"/>
            <rFont val="ＭＳ Ｐゴシック"/>
            <family val="3"/>
          </rPr>
          <t>該当する項目に関して、色のついたセルのリスト選択してください</t>
        </r>
      </text>
    </comment>
    <comment ref="AL41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  <comment ref="AL55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</commentList>
</comments>
</file>

<file path=xl/comments2.xml><?xml version="1.0" encoding="utf-8"?>
<comments xmlns="http://schemas.openxmlformats.org/spreadsheetml/2006/main">
  <authors>
    <author>0791356B</author>
  </authors>
  <commentList>
    <comment ref="AL18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</commentList>
</comments>
</file>

<file path=xl/comments3.xml><?xml version="1.0" encoding="utf-8"?>
<comments xmlns="http://schemas.openxmlformats.org/spreadsheetml/2006/main">
  <authors>
    <author>名古屋大学臨床研究推進係</author>
  </authors>
  <commentList>
    <comment ref="V33" authorId="0">
      <text>
        <r>
          <rPr>
            <sz val="9"/>
            <rFont val="ＭＳ Ｐゴシック"/>
            <family val="3"/>
          </rPr>
          <t>治験実施年数に応じてチェックをお願いします</t>
        </r>
      </text>
    </comment>
  </commentList>
</comments>
</file>

<file path=xl/comments4.xml><?xml version="1.0" encoding="utf-8"?>
<comments xmlns="http://schemas.openxmlformats.org/spreadsheetml/2006/main">
  <authors>
    <author>名古屋大学臨床研究推進係</author>
  </authors>
  <commentList>
    <comment ref="V33" authorId="0">
      <text>
        <r>
          <rPr>
            <sz val="9"/>
            <rFont val="ＭＳ Ｐゴシック"/>
            <family val="3"/>
          </rPr>
          <t>治験実施年数に応じてチェックをお願いします</t>
        </r>
      </text>
    </comment>
  </commentList>
</comments>
</file>

<file path=xl/sharedStrings.xml><?xml version="1.0" encoding="utf-8"?>
<sst xmlns="http://schemas.openxmlformats.org/spreadsheetml/2006/main" count="745" uniqueCount="223">
  <si>
    <t>名大書式20-1</t>
  </si>
  <si>
    <t>整理番号</t>
  </si>
  <si>
    <t>区　　分</t>
  </si>
  <si>
    <t>名古屋大学医学部附属病院長　殿</t>
  </si>
  <si>
    <t>治験依頼者</t>
  </si>
  <si>
    <t>治験責任医師</t>
  </si>
  <si>
    <t>４．出来高払い以外の治験経費算定内訳</t>
  </si>
  <si>
    <t>区分</t>
  </si>
  <si>
    <t>費目</t>
  </si>
  <si>
    <t>金額(円)</t>
  </si>
  <si>
    <t>算定内訳</t>
  </si>
  <si>
    <t>直接経費</t>
  </si>
  <si>
    <t>品名、規格、数量×単価（円）</t>
  </si>
  <si>
    <t>西暦　　　　　年　　　　月　　　　日　　　～　　　西暦　　　　　年　　　　月　　　　日</t>
  </si>
  <si>
    <t>円×</t>
  </si>
  <si>
    <t>名古屋大学旅費規程により算定した額
(行先、日数、人数）</t>
  </si>
  <si>
    <t>円×</t>
  </si>
  <si>
    <t>ポイント×</t>
  </si>
  <si>
    <t>年</t>
  </si>
  <si>
    <t>月</t>
  </si>
  <si>
    <t>日</t>
  </si>
  <si>
    <t>印</t>
  </si>
  <si>
    <t xml:space="preserve">合計  </t>
  </si>
  <si>
    <t>□ 変　更</t>
  </si>
  <si>
    <t>整理番号</t>
  </si>
  <si>
    <t>ウエイト</t>
  </si>
  <si>
    <t>ポイント</t>
  </si>
  <si>
    <t>Ⅰ</t>
  </si>
  <si>
    <t>Ⅱ</t>
  </si>
  <si>
    <t>Ⅲ</t>
  </si>
  <si>
    <t>(ウエイト×１)</t>
  </si>
  <si>
    <t>(ウエイト×３)</t>
  </si>
  <si>
    <t>(ウエイト×５)</t>
  </si>
  <si>
    <t>A</t>
  </si>
  <si>
    <t>症例発表</t>
  </si>
  <si>
    <t>1回</t>
  </si>
  <si>
    <t>B</t>
  </si>
  <si>
    <t>30枚以内</t>
  </si>
  <si>
    <t>51枚以上</t>
  </si>
  <si>
    <t>□</t>
  </si>
  <si>
    <t>製造販売後臨床試験</t>
  </si>
  <si>
    <t>ポピュレーション</t>
  </si>
  <si>
    <t>成人</t>
  </si>
  <si>
    <t>新生児
低体重出生児</t>
  </si>
  <si>
    <t>C</t>
  </si>
  <si>
    <t>D</t>
  </si>
  <si>
    <t>E</t>
  </si>
  <si>
    <t>承認申請に使用される文書もしくは再審査・再評価申請用の文書等の作成</t>
  </si>
  <si>
    <t>25項目以内</t>
  </si>
  <si>
    <t>26～50項目
以内</t>
  </si>
  <si>
    <r>
      <t xml:space="preserve">小児・成人
</t>
    </r>
    <r>
      <rPr>
        <sz val="8"/>
        <color indexed="8"/>
        <rFont val="ＭＳ Ｐゴシック"/>
        <family val="3"/>
      </rPr>
      <t>(高齢者、肝・腎障害等合併症有)</t>
    </r>
  </si>
  <si>
    <t>治験</t>
  </si>
  <si>
    <t>区　　分</t>
  </si>
  <si>
    <t>　個々の治験について、要素毎に該当するポイントを求め、そのポイント合計したものをその試験のポイント数とする。</t>
  </si>
  <si>
    <t>要　素</t>
  </si>
  <si>
    <t>記入例　注意事項シートへ</t>
  </si>
  <si>
    <t>経費算定書シートへ戻る</t>
  </si>
  <si>
    <t>経費算定基準シートへ</t>
  </si>
  <si>
    <t>(作成の参考)</t>
  </si>
  <si>
    <t>医療機器</t>
  </si>
  <si>
    <t>臨床試験研究経費ポイント算出表（医療機器）</t>
  </si>
  <si>
    <t>観察回数</t>
  </si>
  <si>
    <t>5回以内</t>
  </si>
  <si>
    <t>6～20回</t>
  </si>
  <si>
    <t>21回以上</t>
  </si>
  <si>
    <t>51項目以上</t>
  </si>
  <si>
    <t>1～5項目</t>
  </si>
  <si>
    <t>大型機器の設置管理</t>
  </si>
  <si>
    <t>診療報酬点数のない診療法を習得する関係者</t>
  </si>
  <si>
    <t>1～10人</t>
  </si>
  <si>
    <t>11人以上</t>
  </si>
  <si>
    <t>有</t>
  </si>
  <si>
    <t>F</t>
  </si>
  <si>
    <t>G</t>
  </si>
  <si>
    <t>I</t>
  </si>
  <si>
    <t>H</t>
  </si>
  <si>
    <t>小計(A～E)</t>
  </si>
  <si>
    <t>小計（F～I）</t>
  </si>
  <si>
    <t>6～20項目</t>
  </si>
  <si>
    <t>21項目以上</t>
  </si>
  <si>
    <t>31～50枚</t>
  </si>
  <si>
    <t>ﾎﾟｲﾝﾄ算出表シートへ</t>
  </si>
  <si>
    <t>経費算定書シートへ</t>
  </si>
  <si>
    <t>□</t>
  </si>
  <si>
    <t>ウエイト</t>
  </si>
  <si>
    <t>ポイント</t>
  </si>
  <si>
    <t>Ⅳ</t>
  </si>
  <si>
    <t>(ウエイト×８)</t>
  </si>
  <si>
    <t>国際共同治験</t>
  </si>
  <si>
    <t>該当</t>
  </si>
  <si>
    <t>名     称：</t>
  </si>
  <si>
    <t>代 表 者：</t>
  </si>
  <si>
    <t>レ</t>
  </si>
  <si>
    <t xml:space="preserve">  　運営費加算　２年度目</t>
  </si>
  <si>
    <t xml:space="preserve">  　運営費加算　３年度目</t>
  </si>
  <si>
    <t xml:space="preserve">  　運営費加算　４年度目</t>
  </si>
  <si>
    <t xml:space="preserve">  　運営費加算　５年度目</t>
  </si>
  <si>
    <t>小計</t>
  </si>
  <si>
    <t>ｈ　 管理費</t>
  </si>
  <si>
    <t>直接経費計</t>
  </si>
  <si>
    <t>間接経費</t>
  </si>
  <si>
    <t>直接経費 ×30%</t>
  </si>
  <si>
    <t>×</t>
  </si>
  <si>
    <t>小計</t>
  </si>
  <si>
    <t>合計(1症例あたり)　</t>
  </si>
  <si>
    <t>１症例</t>
  </si>
  <si>
    <t>※ 単価について当該年度の治験期間が3月以下の場合は初年度163,000円、2年度目以降114,500円とする。</t>
  </si>
  <si>
    <t>※ 単価について当該年度の治験期間が3月以下の場合は初年度89,500円、2年度目以降63,000円とする。</t>
  </si>
  <si>
    <t>名古屋製薬株式会社</t>
  </si>
  <si>
    <t>代表取締役社長　医薬　有造</t>
  </si>
  <si>
    <t>運営費加算ポイント算出表（医療機器）</t>
  </si>
  <si>
    <t>直接経費×30％</t>
  </si>
  <si>
    <t>５．出来高払いによる治験経費算定内訳(症例単位で算定する経費)</t>
  </si>
  <si>
    <t>（ただし、消費税率に係る法改正がなされた場合はそれに準ずる。）</t>
  </si>
  <si>
    <t>７．被験者負担軽減費</t>
  </si>
  <si>
    <t>■</t>
  </si>
  <si>
    <t>■</t>
  </si>
  <si>
    <t xml:space="preserve"> 　 運営費（運営）　２年度目</t>
  </si>
  <si>
    <t xml:space="preserve"> 　 運営費（運営）　３年度目</t>
  </si>
  <si>
    <t xml:space="preserve"> 　 運営費（運営）　４年度目</t>
  </si>
  <si>
    <t xml:space="preserve"> 　 運営費（運営）　５年度目</t>
  </si>
  <si>
    <t>治　験　経　費　算　定　書</t>
  </si>
  <si>
    <t>（</t>
  </si>
  <si>
    <t>□ 新　規</t>
  </si>
  <si>
    <t>・</t>
  </si>
  <si>
    <t>）</t>
  </si>
  <si>
    <t>名     称：</t>
  </si>
  <si>
    <t>代 表 者：</t>
  </si>
  <si>
    <t>氏　　名：</t>
  </si>
  <si>
    <t>１．治験課題名</t>
  </si>
  <si>
    <t>２．治験期間　　　</t>
  </si>
  <si>
    <t>西暦</t>
  </si>
  <si>
    <t>～  西暦</t>
  </si>
  <si>
    <t>３．診療科(部)</t>
  </si>
  <si>
    <t>算定内訳</t>
  </si>
  <si>
    <t>円×</t>
  </si>
  <si>
    <t>ポイント×</t>
  </si>
  <si>
    <t>レ</t>
  </si>
  <si>
    <t>円×</t>
  </si>
  <si>
    <t>【新規症例】</t>
  </si>
  <si>
    <t xml:space="preserve">※ 単価について当該年度の治験期間が3月以下の場合は154,500円とする。 </t>
  </si>
  <si>
    <t>●症例発生確認後に四半期分（ただし、第4四半期は、1、2月分及び3月分）を取りまとめて請求します。</t>
  </si>
  <si>
    <t>【継続症例】</t>
  </si>
  <si>
    <t>【生存調査の場合】</t>
  </si>
  <si>
    <t>６．脱落症例にかかる経費</t>
  </si>
  <si>
    <t>合計（1回あたり）</t>
  </si>
  <si>
    <t>※来院1回あたりの単価、入院の場合は入退院で1回</t>
  </si>
  <si>
    <t>●来院回数に応じて半期分を取りまとめて請求します。</t>
  </si>
  <si>
    <r>
      <t>名大書式20-1</t>
    </r>
    <r>
      <rPr>
        <sz val="12"/>
        <color indexed="10"/>
        <rFont val="ＭＳ Ｐゴシック"/>
        <family val="3"/>
      </rPr>
      <t>(SMO委託する場合)</t>
    </r>
  </si>
  <si>
    <t>西暦　　　　　年　　　　月　　　　日　　　～　　　西暦　　　　　年　　　　月　　　　日</t>
  </si>
  <si>
    <t>ポイント×</t>
  </si>
  <si>
    <t>ポイント×</t>
  </si>
  <si>
    <t>ポイント×</t>
  </si>
  <si>
    <t>間接経費</t>
  </si>
  <si>
    <t xml:space="preserve">合計  </t>
  </si>
  <si>
    <t xml:space="preserve">※ 単価について当該年度の治験期間が3月以下の場合は19,000円とする。 </t>
  </si>
  <si>
    <t>■治験   　□製造販売後臨床試験</t>
  </si>
  <si>
    <t>■医薬品　□医療機器　（□歯科用）</t>
  </si>
  <si>
    <t>西暦　　　　　年　　　　月　　　　日　　　～　　　西暦　　　　　年　　　　月　　　　日</t>
  </si>
  <si>
    <t>名大　太郎</t>
  </si>
  <si>
    <t>○○患者を対象とした○○○の第Ⅱ/Ⅲ相臨床試験</t>
  </si>
  <si>
    <t>整形外科</t>
  </si>
  <si>
    <t>合計(1回あたり)　</t>
  </si>
  <si>
    <t>※同意は得たものの、各種事前検査等により治験実施に至らなかった場合の費用</t>
  </si>
  <si>
    <t>( ａ + ｂ + ｃ + ｄ + ｅ + ｆ + ｇ )</t>
  </si>
  <si>
    <t>( ａ + ｂ + ｃ + ｄ + ｅ + ｆ + ｇ )×20%</t>
  </si>
  <si>
    <t>ａ + ｂ + ｃ + ｄ + ｅ + ｆ + ｇ + ｈ</t>
  </si>
  <si>
    <t>●前年度末に継続症例確認後、年度当初に請求します。</t>
  </si>
  <si>
    <t>●前年度末に生存調査対象症例確認後、年度当初に請求します。</t>
  </si>
  <si>
    <t>小計（A）</t>
  </si>
  <si>
    <t>診療報酬点数のある検査・自他覚症状観察項目
(受診1回当り)</t>
  </si>
  <si>
    <t>診療報酬点数のない
検査項目</t>
  </si>
  <si>
    <t>・高度管理医療機器
（クラスⅢ）</t>
  </si>
  <si>
    <t>機器の分類</t>
  </si>
  <si>
    <t>・一般医療機器
（クラスⅠ）
・管理医療機器
（クラスⅡ）
・歯科材料
(インプラントを除く)</t>
  </si>
  <si>
    <t>・高度管理医療機器
（クラスⅣ）</t>
  </si>
  <si>
    <t>□</t>
  </si>
  <si>
    <t>再生医療等製品</t>
  </si>
  <si>
    <t>再生医療等製品</t>
  </si>
  <si>
    <t>□医薬品　□医療機器　（□歯科用）　□再生医療等製品</t>
  </si>
  <si>
    <t>名大書式20-1-3</t>
  </si>
  <si>
    <t>名大書式20-1-4</t>
  </si>
  <si>
    <t>■治験   　□製造販売後臨床試験　</t>
  </si>
  <si>
    <t>（製造販売後臨床試験は0.8とする。）</t>
  </si>
  <si>
    <t>※ 製造販売後臨床試験の場合はポイント数に0.8を乗ずる。</t>
  </si>
  <si>
    <t>品名、規格、数量×単価（円）</t>
  </si>
  <si>
    <t>a　審査費（新規）　初年度</t>
  </si>
  <si>
    <t>レ</t>
  </si>
  <si>
    <t>b  審査費（継続）　２年度目</t>
  </si>
  <si>
    <t xml:space="preserve"> 　 審査費（継続）　３年度目</t>
  </si>
  <si>
    <t xml:space="preserve"> 　 審査費（継続）　４年度目</t>
  </si>
  <si>
    <t xml:space="preserve"> 　 審査費（継続）　５年度目</t>
  </si>
  <si>
    <t>g　システム利用料　初年度</t>
  </si>
  <si>
    <t xml:space="preserve"> 　 システム利用料　２年度目</t>
  </si>
  <si>
    <t xml:space="preserve"> 　 システム利用料　３年度目</t>
  </si>
  <si>
    <t xml:space="preserve"> 　 システム利用料　４年度目</t>
  </si>
  <si>
    <t xml:space="preserve"> 　 システム利用料　５年度目</t>
  </si>
  <si>
    <t>c　 旅費</t>
  </si>
  <si>
    <t>d 　備品費</t>
  </si>
  <si>
    <t>e　 ＣＲＣ経費</t>
  </si>
  <si>
    <t>f　 臨床試験研究経費(症例発表等経費)</t>
  </si>
  <si>
    <t>h　運営費（準備・運営）　初年度</t>
  </si>
  <si>
    <t>i 　運営費加算　初年度</t>
  </si>
  <si>
    <t>ｊ　 管理費</t>
  </si>
  <si>
    <t>i　 運営費加算　初年度</t>
  </si>
  <si>
    <t>j　 管理費</t>
  </si>
  <si>
    <t>k　運営費（実施）</t>
  </si>
  <si>
    <t>l 　臨床試験研究経費</t>
  </si>
  <si>
    <t xml:space="preserve">   (症例発表等経費以外)</t>
  </si>
  <si>
    <t>m 管理費</t>
  </si>
  <si>
    <t>（k + l ）×20％</t>
  </si>
  <si>
    <t xml:space="preserve"> k + l + m</t>
  </si>
  <si>
    <t>k  運営費（実施）</t>
  </si>
  <si>
    <t>m 管理費</t>
  </si>
  <si>
    <t xml:space="preserve"> k×20％</t>
  </si>
  <si>
    <t xml:space="preserve"> k + m</t>
  </si>
  <si>
    <t>k  運営費（実施）</t>
  </si>
  <si>
    <t>l 　臨床試験研究経費</t>
  </si>
  <si>
    <t xml:space="preserve">   (症例発表等経費以外)</t>
  </si>
  <si>
    <t>n  被験者負担軽減費</t>
  </si>
  <si>
    <t xml:space="preserve"> n×20％</t>
  </si>
  <si>
    <t xml:space="preserve"> n + m</t>
  </si>
  <si>
    <t>k　運営費（実施）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</si>
</sst>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.00_ "/>
    <numFmt numFmtId="178" formatCode="#,##0_);[Red]\(#,##0\)"/>
    <numFmt numFmtId="179" formatCode="0.00_ "/>
    <numFmt numFmtId="180" formatCode="#,##0_ "/>
    <numFmt numFmtId="181" formatCode="[$-F800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&quot;ｳｴｲﾄ8&quot;0_ "/>
    <numFmt numFmtId="188" formatCode="&quot;ｳｴｲﾄ×&quot;0_ "/>
    <numFmt numFmtId="189" formatCode="&quot;ウエイト＝&quot;0"/>
    <numFmt numFmtId="190" formatCode="&quot;ウエイト×&quot;0"/>
    <numFmt numFmtId="191" formatCode="0_);[Red]\(0\)"/>
    <numFmt numFmtId="192" formatCode="0.000_ 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i/>
      <sz val="36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4" fillId="0" borderId="0" xfId="62">
      <alignment vertical="center"/>
      <protection/>
    </xf>
    <xf numFmtId="0" fontId="34" fillId="0" borderId="0" xfId="62" applyBorder="1" applyAlignment="1">
      <alignment vertical="center"/>
      <protection/>
    </xf>
    <xf numFmtId="0" fontId="34" fillId="0" borderId="0" xfId="62" applyBorder="1">
      <alignment vertical="center"/>
      <protection/>
    </xf>
    <xf numFmtId="0" fontId="34" fillId="0" borderId="14" xfId="62" applyBorder="1" applyAlignment="1">
      <alignment vertical="center"/>
      <protection/>
    </xf>
    <xf numFmtId="0" fontId="53" fillId="0" borderId="15" xfId="62" applyFont="1" applyBorder="1" applyAlignment="1">
      <alignment vertical="center"/>
      <protection/>
    </xf>
    <xf numFmtId="0" fontId="53" fillId="0" borderId="13" xfId="62" applyFont="1" applyBorder="1" applyAlignment="1">
      <alignment vertical="center"/>
      <protection/>
    </xf>
    <xf numFmtId="0" fontId="53" fillId="0" borderId="16" xfId="62" applyFont="1" applyBorder="1" applyAlignment="1">
      <alignment vertical="center"/>
      <protection/>
    </xf>
    <xf numFmtId="0" fontId="53" fillId="0" borderId="14" xfId="62" applyFont="1" applyBorder="1" applyAlignment="1">
      <alignment vertical="center"/>
      <protection/>
    </xf>
    <xf numFmtId="0" fontId="53" fillId="0" borderId="0" xfId="62" applyFont="1">
      <alignment vertical="center"/>
      <protection/>
    </xf>
    <xf numFmtId="0" fontId="34" fillId="0" borderId="13" xfId="62" applyBorder="1">
      <alignment vertical="center"/>
      <protection/>
    </xf>
    <xf numFmtId="0" fontId="53" fillId="0" borderId="13" xfId="62" applyFont="1" applyBorder="1">
      <alignment vertical="center"/>
      <protection/>
    </xf>
    <xf numFmtId="0" fontId="53" fillId="0" borderId="17" xfId="62" applyFont="1" applyBorder="1">
      <alignment vertical="center"/>
      <protection/>
    </xf>
    <xf numFmtId="0" fontId="34" fillId="0" borderId="14" xfId="62" applyBorder="1">
      <alignment vertical="center"/>
      <protection/>
    </xf>
    <xf numFmtId="0" fontId="34" fillId="0" borderId="18" xfId="62" applyBorder="1">
      <alignment vertical="center"/>
      <protection/>
    </xf>
    <xf numFmtId="0" fontId="39" fillId="0" borderId="0" xfId="43" applyAlignment="1" quotePrefix="1">
      <alignment vertical="center"/>
    </xf>
    <xf numFmtId="0" fontId="39" fillId="0" borderId="0" xfId="43" applyAlignment="1">
      <alignment vertical="center"/>
    </xf>
    <xf numFmtId="38" fontId="34" fillId="0" borderId="0" xfId="51" applyFont="1" applyBorder="1" applyAlignment="1">
      <alignment horizontal="right" vertical="center"/>
    </xf>
    <xf numFmtId="0" fontId="54" fillId="0" borderId="0" xfId="62" applyFont="1" applyAlignment="1">
      <alignment vertical="center"/>
      <protection/>
    </xf>
    <xf numFmtId="20" fontId="34" fillId="0" borderId="0" xfId="62" applyNumberFormat="1">
      <alignment vertical="center"/>
      <protection/>
    </xf>
    <xf numFmtId="0" fontId="34" fillId="0" borderId="0" xfId="62" applyAlignment="1">
      <alignment vertical="top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80" fontId="3" fillId="0" borderId="0" xfId="0" applyNumberFormat="1" applyFont="1" applyBorder="1" applyAlignment="1">
      <alignment vertical="center"/>
    </xf>
    <xf numFmtId="0" fontId="3" fillId="0" borderId="1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28" borderId="19" xfId="62" applyFont="1" applyFill="1" applyBorder="1" applyAlignment="1">
      <alignment vertical="center"/>
      <protection/>
    </xf>
    <xf numFmtId="0" fontId="34" fillId="0" borderId="0" xfId="62" applyAlignment="1">
      <alignment horizontal="left" vertical="top" wrapText="1"/>
      <protection/>
    </xf>
    <xf numFmtId="0" fontId="54" fillId="0" borderId="0" xfId="62" applyFont="1" applyAlignment="1">
      <alignment horizontal="center" vertical="center"/>
      <protection/>
    </xf>
    <xf numFmtId="0" fontId="53" fillId="0" borderId="20" xfId="62" applyFont="1" applyBorder="1" applyAlignment="1">
      <alignment horizontal="center" vertical="center"/>
      <protection/>
    </xf>
    <xf numFmtId="0" fontId="53" fillId="0" borderId="11" xfId="62" applyFont="1" applyBorder="1" applyAlignment="1">
      <alignment horizontal="center" vertical="center"/>
      <protection/>
    </xf>
    <xf numFmtId="0" fontId="53" fillId="0" borderId="12" xfId="62" applyFont="1" applyBorder="1" applyAlignment="1">
      <alignment horizontal="center" vertical="center"/>
      <protection/>
    </xf>
    <xf numFmtId="0" fontId="53" fillId="0" borderId="15" xfId="62" applyFont="1" applyBorder="1" applyAlignment="1">
      <alignment horizontal="center" vertical="center"/>
      <protection/>
    </xf>
    <xf numFmtId="0" fontId="53" fillId="0" borderId="13" xfId="62" applyFont="1" applyBorder="1" applyAlignment="1">
      <alignment horizontal="center" vertical="center"/>
      <protection/>
    </xf>
    <xf numFmtId="0" fontId="53" fillId="0" borderId="17" xfId="62" applyFont="1" applyBorder="1" applyAlignment="1">
      <alignment horizontal="center" vertical="center"/>
      <protection/>
    </xf>
    <xf numFmtId="0" fontId="53" fillId="0" borderId="16" xfId="62" applyFont="1" applyBorder="1" applyAlignment="1">
      <alignment horizontal="center" vertical="center"/>
      <protection/>
    </xf>
    <xf numFmtId="0" fontId="53" fillId="0" borderId="14" xfId="62" applyFont="1" applyBorder="1" applyAlignment="1">
      <alignment horizontal="center" vertical="center"/>
      <protection/>
    </xf>
    <xf numFmtId="0" fontId="53" fillId="0" borderId="18" xfId="62" applyFont="1" applyBorder="1" applyAlignment="1">
      <alignment horizontal="center" vertical="center"/>
      <protection/>
    </xf>
    <xf numFmtId="0" fontId="34" fillId="0" borderId="15" xfId="62" applyBorder="1" applyAlignment="1">
      <alignment horizontal="center" vertical="center"/>
      <protection/>
    </xf>
    <xf numFmtId="0" fontId="34" fillId="0" borderId="13" xfId="62" applyBorder="1" applyAlignment="1">
      <alignment horizontal="center" vertical="center"/>
      <protection/>
    </xf>
    <xf numFmtId="0" fontId="34" fillId="0" borderId="21" xfId="62" applyBorder="1" applyAlignment="1">
      <alignment horizontal="center" vertical="center"/>
      <protection/>
    </xf>
    <xf numFmtId="0" fontId="34" fillId="0" borderId="16" xfId="62" applyBorder="1" applyAlignment="1">
      <alignment horizontal="center" vertical="center"/>
      <protection/>
    </xf>
    <xf numFmtId="0" fontId="34" fillId="0" borderId="14" xfId="62" applyBorder="1" applyAlignment="1">
      <alignment horizontal="center" vertical="center"/>
      <protection/>
    </xf>
    <xf numFmtId="0" fontId="34" fillId="0" borderId="22" xfId="62" applyBorder="1" applyAlignment="1">
      <alignment horizontal="center" vertical="center"/>
      <protection/>
    </xf>
    <xf numFmtId="0" fontId="34" fillId="0" borderId="23" xfId="62" applyBorder="1" applyAlignment="1">
      <alignment horizontal="center" vertical="center"/>
      <protection/>
    </xf>
    <xf numFmtId="0" fontId="34" fillId="0" borderId="24" xfId="62" applyBorder="1" applyAlignment="1">
      <alignment horizontal="center" vertical="center"/>
      <protection/>
    </xf>
    <xf numFmtId="0" fontId="34" fillId="0" borderId="25" xfId="62" applyBorder="1" applyAlignment="1">
      <alignment horizontal="center" vertical="center"/>
      <protection/>
    </xf>
    <xf numFmtId="0" fontId="34" fillId="0" borderId="26" xfId="62" applyBorder="1" applyAlignment="1">
      <alignment horizontal="center" vertical="center"/>
      <protection/>
    </xf>
    <xf numFmtId="0" fontId="53" fillId="0" borderId="27" xfId="62" applyFont="1" applyFill="1" applyBorder="1" applyAlignment="1" applyProtection="1">
      <alignment horizontal="center" vertical="center"/>
      <protection locked="0"/>
    </xf>
    <xf numFmtId="0" fontId="53" fillId="0" borderId="28" xfId="62" applyFont="1" applyFill="1" applyBorder="1" applyAlignment="1" applyProtection="1">
      <alignment horizontal="center" vertical="center"/>
      <protection locked="0"/>
    </xf>
    <xf numFmtId="0" fontId="53" fillId="0" borderId="29" xfId="62" applyFont="1" applyFill="1" applyBorder="1" applyAlignment="1" applyProtection="1">
      <alignment horizontal="center" vertical="center"/>
      <protection locked="0"/>
    </xf>
    <xf numFmtId="0" fontId="53" fillId="0" borderId="30" xfId="62" applyFont="1" applyFill="1" applyBorder="1" applyAlignment="1" applyProtection="1">
      <alignment horizontal="center" vertical="center"/>
      <protection locked="0"/>
    </xf>
    <xf numFmtId="0" fontId="53" fillId="0" borderId="31" xfId="62" applyFont="1" applyFill="1" applyBorder="1" applyAlignment="1" applyProtection="1">
      <alignment horizontal="center" vertical="center"/>
      <protection locked="0"/>
    </xf>
    <xf numFmtId="0" fontId="53" fillId="0" borderId="32" xfId="62" applyFont="1" applyFill="1" applyBorder="1" applyAlignment="1" applyProtection="1">
      <alignment horizontal="center" vertical="center"/>
      <protection locked="0"/>
    </xf>
    <xf numFmtId="0" fontId="34" fillId="0" borderId="0" xfId="62" applyBorder="1" applyAlignment="1">
      <alignment horizontal="center" vertical="center"/>
      <protection/>
    </xf>
    <xf numFmtId="0" fontId="53" fillId="33" borderId="15" xfId="62" applyFont="1" applyFill="1" applyBorder="1" applyAlignment="1" applyProtection="1">
      <alignment horizontal="center" vertical="center"/>
      <protection locked="0"/>
    </xf>
    <xf numFmtId="0" fontId="53" fillId="33" borderId="33" xfId="62" applyFont="1" applyFill="1" applyBorder="1" applyAlignment="1" applyProtection="1">
      <alignment horizontal="center" vertical="center"/>
      <protection locked="0"/>
    </xf>
    <xf numFmtId="0" fontId="53" fillId="33" borderId="16" xfId="62" applyFont="1" applyFill="1" applyBorder="1" applyAlignment="1" applyProtection="1">
      <alignment horizontal="center" vertical="center"/>
      <protection locked="0"/>
    </xf>
    <xf numFmtId="0" fontId="55" fillId="0" borderId="34" xfId="62" applyFont="1" applyBorder="1" applyAlignment="1">
      <alignment horizontal="center" vertical="center"/>
      <protection/>
    </xf>
    <xf numFmtId="0" fontId="55" fillId="0" borderId="13" xfId="62" applyFont="1" applyBorder="1" applyAlignment="1">
      <alignment horizontal="center" vertical="center"/>
      <protection/>
    </xf>
    <xf numFmtId="0" fontId="55" fillId="0" borderId="17" xfId="62" applyFont="1" applyBorder="1" applyAlignment="1">
      <alignment horizontal="center" vertical="center"/>
      <protection/>
    </xf>
    <xf numFmtId="0" fontId="55" fillId="0" borderId="35" xfId="62" applyFont="1" applyBorder="1" applyAlignment="1">
      <alignment horizontal="center" vertical="center"/>
      <protection/>
    </xf>
    <xf numFmtId="0" fontId="55" fillId="0" borderId="0" xfId="62" applyFont="1" applyBorder="1" applyAlignment="1">
      <alignment horizontal="center" vertical="center"/>
      <protection/>
    </xf>
    <xf numFmtId="0" fontId="55" fillId="0" borderId="36" xfId="62" applyFont="1" applyBorder="1" applyAlignment="1">
      <alignment horizontal="center" vertical="center"/>
      <protection/>
    </xf>
    <xf numFmtId="0" fontId="55" fillId="0" borderId="37" xfId="62" applyFont="1" applyBorder="1" applyAlignment="1">
      <alignment horizontal="center" vertical="center"/>
      <protection/>
    </xf>
    <xf numFmtId="0" fontId="55" fillId="0" borderId="14" xfId="62" applyFont="1" applyBorder="1" applyAlignment="1">
      <alignment horizontal="center" vertical="center"/>
      <protection/>
    </xf>
    <xf numFmtId="0" fontId="55" fillId="0" borderId="18" xfId="62" applyFont="1" applyBorder="1" applyAlignment="1">
      <alignment horizontal="center" vertical="center"/>
      <protection/>
    </xf>
    <xf numFmtId="0" fontId="34" fillId="0" borderId="38" xfId="62" applyBorder="1" applyAlignment="1">
      <alignment horizontal="center" vertical="center"/>
      <protection/>
    </xf>
    <xf numFmtId="0" fontId="34" fillId="0" borderId="39" xfId="62" applyBorder="1" applyAlignment="1">
      <alignment horizontal="center" vertical="center"/>
      <protection/>
    </xf>
    <xf numFmtId="0" fontId="55" fillId="0" borderId="40" xfId="62" applyFont="1" applyBorder="1" applyAlignment="1">
      <alignment horizontal="center" vertical="center"/>
      <protection/>
    </xf>
    <xf numFmtId="0" fontId="55" fillId="0" borderId="19" xfId="62" applyFont="1" applyBorder="1" applyAlignment="1">
      <alignment horizontal="center" vertical="center"/>
      <protection/>
    </xf>
    <xf numFmtId="0" fontId="55" fillId="0" borderId="41" xfId="62" applyFont="1" applyBorder="1" applyAlignment="1">
      <alignment horizontal="center" vertical="center"/>
      <protection/>
    </xf>
    <xf numFmtId="0" fontId="55" fillId="0" borderId="42" xfId="62" applyFont="1" applyBorder="1" applyAlignment="1">
      <alignment horizontal="center" vertical="center"/>
      <protection/>
    </xf>
    <xf numFmtId="0" fontId="55" fillId="0" borderId="40" xfId="62" applyFont="1" applyBorder="1" applyAlignment="1">
      <alignment horizontal="center" vertical="center" wrapText="1"/>
      <protection/>
    </xf>
    <xf numFmtId="0" fontId="53" fillId="0" borderId="40" xfId="62" applyFont="1" applyBorder="1" applyAlignment="1">
      <alignment horizontal="center" vertical="center" wrapText="1"/>
      <protection/>
    </xf>
    <xf numFmtId="0" fontId="53" fillId="0" borderId="12" xfId="62" applyFont="1" applyBorder="1" applyAlignment="1">
      <alignment horizontal="center" vertical="center" wrapText="1"/>
      <protection/>
    </xf>
    <xf numFmtId="0" fontId="53" fillId="0" borderId="19" xfId="62" applyFont="1" applyBorder="1" applyAlignment="1">
      <alignment horizontal="center" vertical="center" wrapText="1"/>
      <protection/>
    </xf>
    <xf numFmtId="0" fontId="53" fillId="0" borderId="20" xfId="62" applyFont="1" applyBorder="1" applyAlignment="1">
      <alignment horizontal="center" vertical="center" wrapText="1"/>
      <protection/>
    </xf>
    <xf numFmtId="0" fontId="53" fillId="0" borderId="40" xfId="62" applyFont="1" applyBorder="1" applyAlignment="1">
      <alignment horizontal="center" vertical="center"/>
      <protection/>
    </xf>
    <xf numFmtId="0" fontId="53" fillId="0" borderId="19" xfId="62" applyFont="1" applyBorder="1" applyAlignment="1">
      <alignment horizontal="center" vertical="center"/>
      <protection/>
    </xf>
    <xf numFmtId="0" fontId="34" fillId="0" borderId="19" xfId="62" applyBorder="1" applyAlignment="1">
      <alignment horizontal="center" vertical="center"/>
      <protection/>
    </xf>
    <xf numFmtId="0" fontId="55" fillId="0" borderId="15" xfId="62" applyFont="1" applyBorder="1" applyAlignment="1">
      <alignment horizontal="center" vertical="center" wrapText="1"/>
      <protection/>
    </xf>
    <xf numFmtId="0" fontId="55" fillId="0" borderId="13" xfId="62" applyFont="1" applyBorder="1" applyAlignment="1">
      <alignment horizontal="center" vertical="center" wrapText="1"/>
      <protection/>
    </xf>
    <xf numFmtId="0" fontId="55" fillId="0" borderId="17" xfId="62" applyFont="1" applyBorder="1" applyAlignment="1">
      <alignment horizontal="center" vertical="center" wrapText="1"/>
      <protection/>
    </xf>
    <xf numFmtId="0" fontId="55" fillId="0" borderId="33" xfId="62" applyFont="1" applyBorder="1" applyAlignment="1">
      <alignment horizontal="center" vertical="center" wrapText="1"/>
      <protection/>
    </xf>
    <xf numFmtId="0" fontId="55" fillId="0" borderId="0" xfId="62" applyFont="1" applyBorder="1" applyAlignment="1">
      <alignment horizontal="center" vertical="center" wrapText="1"/>
      <protection/>
    </xf>
    <xf numFmtId="0" fontId="55" fillId="0" borderId="36" xfId="62" applyFont="1" applyBorder="1" applyAlignment="1">
      <alignment horizontal="center" vertical="center" wrapText="1"/>
      <protection/>
    </xf>
    <xf numFmtId="0" fontId="55" fillId="0" borderId="43" xfId="62" applyFont="1" applyBorder="1" applyAlignment="1">
      <alignment horizontal="center" vertical="center" wrapText="1"/>
      <protection/>
    </xf>
    <xf numFmtId="0" fontId="55" fillId="0" borderId="44" xfId="62" applyFont="1" applyBorder="1" applyAlignment="1">
      <alignment horizontal="center" vertical="center" wrapText="1"/>
      <protection/>
    </xf>
    <xf numFmtId="0" fontId="55" fillId="0" borderId="45" xfId="62" applyFont="1" applyBorder="1" applyAlignment="1">
      <alignment horizontal="center" vertical="center" wrapText="1"/>
      <protection/>
    </xf>
    <xf numFmtId="0" fontId="55" fillId="0" borderId="12" xfId="62" applyFont="1" applyBorder="1" applyAlignment="1">
      <alignment horizontal="center" vertical="center"/>
      <protection/>
    </xf>
    <xf numFmtId="0" fontId="55" fillId="0" borderId="19" xfId="62" applyFont="1" applyBorder="1" applyAlignment="1">
      <alignment horizontal="center" vertical="center" wrapText="1"/>
      <protection/>
    </xf>
    <xf numFmtId="0" fontId="34" fillId="0" borderId="19" xfId="62" applyBorder="1" applyAlignment="1">
      <alignment horizontal="center" vertical="center" wrapText="1"/>
      <protection/>
    </xf>
    <xf numFmtId="0" fontId="55" fillId="0" borderId="20" xfId="62" applyFont="1" applyBorder="1" applyAlignment="1">
      <alignment horizontal="center" vertical="center"/>
      <protection/>
    </xf>
    <xf numFmtId="0" fontId="34" fillId="0" borderId="42" xfId="62" applyBorder="1" applyAlignment="1">
      <alignment horizontal="center" vertical="center"/>
      <protection/>
    </xf>
    <xf numFmtId="0" fontId="55" fillId="0" borderId="42" xfId="62" applyFont="1" applyBorder="1" applyAlignment="1">
      <alignment horizontal="center" vertical="center" wrapText="1"/>
      <protection/>
    </xf>
    <xf numFmtId="0" fontId="34" fillId="0" borderId="42" xfId="62" applyBorder="1" applyAlignment="1">
      <alignment horizontal="center" vertical="center" wrapText="1"/>
      <protection/>
    </xf>
    <xf numFmtId="0" fontId="53" fillId="3" borderId="15" xfId="62" applyFont="1" applyFill="1" applyBorder="1" applyAlignment="1" applyProtection="1">
      <alignment horizontal="center" vertical="center"/>
      <protection locked="0"/>
    </xf>
    <xf numFmtId="0" fontId="53" fillId="3" borderId="33" xfId="62" applyFont="1" applyFill="1" applyBorder="1" applyAlignment="1" applyProtection="1">
      <alignment horizontal="center" vertical="center"/>
      <protection locked="0"/>
    </xf>
    <xf numFmtId="0" fontId="34" fillId="0" borderId="0" xfId="62" applyBorder="1" applyAlignment="1">
      <alignment horizontal="right" vertical="center"/>
      <protection/>
    </xf>
    <xf numFmtId="0" fontId="53" fillId="0" borderId="46" xfId="62" applyFont="1" applyFill="1" applyBorder="1" applyAlignment="1" applyProtection="1">
      <alignment horizontal="center" vertical="center"/>
      <protection locked="0"/>
    </xf>
    <xf numFmtId="0" fontId="53" fillId="0" borderId="47" xfId="62" applyFont="1" applyFill="1" applyBorder="1" applyAlignment="1" applyProtection="1">
      <alignment horizontal="center" vertical="center"/>
      <protection locked="0"/>
    </xf>
    <xf numFmtId="0" fontId="53" fillId="0" borderId="48" xfId="62" applyFont="1" applyFill="1" applyBorder="1" applyAlignment="1" applyProtection="1">
      <alignment horizontal="center" vertical="center"/>
      <protection locked="0"/>
    </xf>
    <xf numFmtId="0" fontId="34" fillId="0" borderId="49" xfId="62" applyBorder="1" applyAlignment="1">
      <alignment horizontal="center" vertical="center"/>
      <protection/>
    </xf>
    <xf numFmtId="0" fontId="55" fillId="0" borderId="49" xfId="62" applyFont="1" applyBorder="1" applyAlignment="1">
      <alignment horizontal="center" vertical="center" wrapText="1"/>
      <protection/>
    </xf>
    <xf numFmtId="0" fontId="34" fillId="0" borderId="49" xfId="62" applyBorder="1" applyAlignment="1">
      <alignment horizontal="center" vertical="center" wrapText="1"/>
      <protection/>
    </xf>
    <xf numFmtId="0" fontId="53" fillId="3" borderId="16" xfId="62" applyFont="1" applyFill="1" applyBorder="1" applyAlignment="1" applyProtection="1">
      <alignment horizontal="center" vertical="center"/>
      <protection locked="0"/>
    </xf>
    <xf numFmtId="0" fontId="55" fillId="0" borderId="50" xfId="62" applyFont="1" applyBorder="1" applyAlignment="1">
      <alignment horizontal="center" vertical="center"/>
      <protection/>
    </xf>
    <xf numFmtId="0" fontId="55" fillId="0" borderId="49" xfId="62" applyFont="1" applyBorder="1" applyAlignment="1">
      <alignment horizontal="center" vertical="center"/>
      <protection/>
    </xf>
    <xf numFmtId="0" fontId="34" fillId="0" borderId="51" xfId="62" applyBorder="1" applyAlignment="1">
      <alignment horizontal="center" vertical="center"/>
      <protection/>
    </xf>
    <xf numFmtId="0" fontId="34" fillId="0" borderId="10" xfId="62" applyBorder="1" applyAlignment="1">
      <alignment horizontal="center" vertical="center"/>
      <protection/>
    </xf>
    <xf numFmtId="0" fontId="34" fillId="0" borderId="52" xfId="62" applyBorder="1" applyAlignment="1">
      <alignment horizontal="center" vertical="center"/>
      <protection/>
    </xf>
    <xf numFmtId="0" fontId="34" fillId="0" borderId="53" xfId="62" applyBorder="1" applyAlignment="1">
      <alignment horizontal="center" vertical="center"/>
      <protection/>
    </xf>
    <xf numFmtId="0" fontId="34" fillId="0" borderId="44" xfId="62" applyBorder="1" applyAlignment="1">
      <alignment horizontal="center" vertical="center"/>
      <protection/>
    </xf>
    <xf numFmtId="0" fontId="34" fillId="0" borderId="54" xfId="62" applyBorder="1" applyAlignment="1">
      <alignment horizontal="center" vertical="center"/>
      <protection/>
    </xf>
    <xf numFmtId="0" fontId="55" fillId="0" borderId="19" xfId="62" applyFont="1" applyBorder="1" applyAlignment="1">
      <alignment horizontal="center" vertical="center" textRotation="255"/>
      <protection/>
    </xf>
    <xf numFmtId="0" fontId="55" fillId="0" borderId="23" xfId="62" applyFont="1" applyBorder="1" applyAlignment="1">
      <alignment horizontal="center" vertical="center" textRotation="255"/>
      <protection/>
    </xf>
    <xf numFmtId="0" fontId="55" fillId="0" borderId="24" xfId="62" applyFont="1" applyBorder="1" applyAlignment="1">
      <alignment horizontal="center" vertical="center" textRotation="255"/>
      <protection/>
    </xf>
    <xf numFmtId="0" fontId="55" fillId="0" borderId="38" xfId="62" applyFont="1" applyBorder="1" applyAlignment="1">
      <alignment horizontal="center" vertical="center" textRotation="255"/>
      <protection/>
    </xf>
    <xf numFmtId="0" fontId="55" fillId="0" borderId="39" xfId="62" applyFont="1" applyBorder="1" applyAlignment="1">
      <alignment horizontal="center" vertical="center" textRotation="255"/>
      <protection/>
    </xf>
    <xf numFmtId="38" fontId="34" fillId="0" borderId="0" xfId="51" applyFont="1" applyBorder="1" applyAlignment="1">
      <alignment horizontal="right" vertical="center"/>
    </xf>
    <xf numFmtId="0" fontId="53" fillId="0" borderId="55" xfId="63" applyFont="1" applyFill="1" applyBorder="1" applyAlignment="1" applyProtection="1">
      <alignment horizontal="center" vertical="center"/>
      <protection locked="0"/>
    </xf>
    <xf numFmtId="0" fontId="53" fillId="0" borderId="56" xfId="63" applyFont="1" applyFill="1" applyBorder="1" applyAlignment="1" applyProtection="1">
      <alignment horizontal="center" vertical="center"/>
      <protection locked="0"/>
    </xf>
    <xf numFmtId="0" fontId="53" fillId="0" borderId="57" xfId="63" applyFont="1" applyFill="1" applyBorder="1" applyAlignment="1" applyProtection="1">
      <alignment horizontal="center" vertical="center"/>
      <protection locked="0"/>
    </xf>
    <xf numFmtId="0" fontId="53" fillId="0" borderId="29" xfId="63" applyFont="1" applyFill="1" applyBorder="1" applyAlignment="1" applyProtection="1">
      <alignment horizontal="center" vertical="center"/>
      <protection locked="0"/>
    </xf>
    <xf numFmtId="0" fontId="53" fillId="0" borderId="30" xfId="63" applyFont="1" applyFill="1" applyBorder="1" applyAlignment="1" applyProtection="1">
      <alignment horizontal="center" vertical="center"/>
      <protection locked="0"/>
    </xf>
    <xf numFmtId="0" fontId="53" fillId="0" borderId="47" xfId="63" applyFont="1" applyFill="1" applyBorder="1" applyAlignment="1" applyProtection="1">
      <alignment horizontal="center" vertical="center"/>
      <protection locked="0"/>
    </xf>
    <xf numFmtId="0" fontId="53" fillId="0" borderId="31" xfId="63" applyFont="1" applyFill="1" applyBorder="1" applyAlignment="1" applyProtection="1">
      <alignment horizontal="center" vertical="center"/>
      <protection locked="0"/>
    </xf>
    <xf numFmtId="0" fontId="53" fillId="0" borderId="32" xfId="63" applyFont="1" applyFill="1" applyBorder="1" applyAlignment="1" applyProtection="1">
      <alignment horizontal="center" vertical="center"/>
      <protection locked="0"/>
    </xf>
    <xf numFmtId="0" fontId="53" fillId="0" borderId="48" xfId="63" applyFont="1" applyFill="1" applyBorder="1" applyAlignment="1" applyProtection="1">
      <alignment horizontal="center" vertical="center"/>
      <protection locked="0"/>
    </xf>
    <xf numFmtId="0" fontId="53" fillId="0" borderId="58" xfId="63" applyFont="1" applyFill="1" applyBorder="1" applyAlignment="1" applyProtection="1">
      <alignment horizontal="center" vertical="center"/>
      <protection locked="0"/>
    </xf>
    <xf numFmtId="0" fontId="53" fillId="0" borderId="59" xfId="63" applyFont="1" applyFill="1" applyBorder="1" applyAlignment="1" applyProtection="1">
      <alignment horizontal="center" vertical="center"/>
      <protection locked="0"/>
    </xf>
    <xf numFmtId="0" fontId="53" fillId="0" borderId="60" xfId="63" applyFont="1" applyFill="1" applyBorder="1" applyAlignment="1" applyProtection="1">
      <alignment horizontal="center" vertical="center"/>
      <protection locked="0"/>
    </xf>
    <xf numFmtId="0" fontId="34" fillId="0" borderId="61" xfId="63" applyBorder="1" applyAlignment="1">
      <alignment horizontal="center" vertical="center"/>
      <protection/>
    </xf>
    <xf numFmtId="0" fontId="34" fillId="0" borderId="21" xfId="63" applyBorder="1" applyAlignment="1">
      <alignment horizontal="center" vertical="center"/>
      <protection/>
    </xf>
    <xf numFmtId="0" fontId="34" fillId="0" borderId="62" xfId="63" applyBorder="1" applyAlignment="1">
      <alignment horizontal="center" vertical="center"/>
      <protection/>
    </xf>
    <xf numFmtId="0" fontId="34" fillId="0" borderId="63" xfId="63" applyBorder="1" applyAlignment="1">
      <alignment horizontal="center" vertical="center"/>
      <protection/>
    </xf>
    <xf numFmtId="0" fontId="34" fillId="0" borderId="64" xfId="63" applyBorder="1" applyAlignment="1">
      <alignment horizontal="center" vertical="center"/>
      <protection/>
    </xf>
    <xf numFmtId="0" fontId="34" fillId="0" borderId="22" xfId="63" applyBorder="1" applyAlignment="1">
      <alignment horizontal="center" vertical="center"/>
      <protection/>
    </xf>
    <xf numFmtId="0" fontId="34" fillId="0" borderId="42" xfId="63" applyBorder="1" applyAlignment="1">
      <alignment horizontal="center" vertical="center"/>
      <protection/>
    </xf>
    <xf numFmtId="0" fontId="34" fillId="0" borderId="65" xfId="63" applyBorder="1" applyAlignment="1">
      <alignment horizontal="center" vertical="center"/>
      <protection/>
    </xf>
    <xf numFmtId="0" fontId="34" fillId="0" borderId="49" xfId="63" applyBorder="1" applyAlignment="1">
      <alignment horizontal="center" vertical="center"/>
      <protection/>
    </xf>
    <xf numFmtId="0" fontId="56" fillId="0" borderId="15" xfId="63" applyFont="1" applyBorder="1" applyAlignment="1">
      <alignment horizontal="center" vertical="center"/>
      <protection/>
    </xf>
    <xf numFmtId="0" fontId="56" fillId="0" borderId="13" xfId="63" applyFont="1" applyBorder="1" applyAlignment="1">
      <alignment horizontal="center" vertical="center"/>
      <protection/>
    </xf>
    <xf numFmtId="0" fontId="56" fillId="0" borderId="17" xfId="63" applyFont="1" applyBorder="1" applyAlignment="1">
      <alignment horizontal="center" vertical="center"/>
      <protection/>
    </xf>
    <xf numFmtId="0" fontId="56" fillId="0" borderId="33" xfId="63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56" fillId="0" borderId="36" xfId="63" applyFont="1" applyBorder="1" applyAlignment="1">
      <alignment horizontal="center" vertical="center"/>
      <protection/>
    </xf>
    <xf numFmtId="0" fontId="56" fillId="0" borderId="16" xfId="63" applyFont="1" applyBorder="1" applyAlignment="1">
      <alignment horizontal="center" vertical="center"/>
      <protection/>
    </xf>
    <xf numFmtId="0" fontId="56" fillId="0" borderId="14" xfId="63" applyFont="1" applyBorder="1" applyAlignment="1">
      <alignment horizontal="center" vertical="center"/>
      <protection/>
    </xf>
    <xf numFmtId="0" fontId="56" fillId="0" borderId="18" xfId="63" applyFont="1" applyBorder="1" applyAlignment="1">
      <alignment horizontal="center" vertical="center"/>
      <protection/>
    </xf>
    <xf numFmtId="0" fontId="34" fillId="0" borderId="15" xfId="63" applyBorder="1" applyAlignment="1">
      <alignment horizontal="center" vertical="center"/>
      <protection/>
    </xf>
    <xf numFmtId="0" fontId="34" fillId="0" borderId="17" xfId="63" applyBorder="1" applyAlignment="1">
      <alignment horizontal="center" vertical="center"/>
      <protection/>
    </xf>
    <xf numFmtId="0" fontId="34" fillId="0" borderId="33" xfId="63" applyBorder="1" applyAlignment="1">
      <alignment horizontal="center" vertical="center"/>
      <protection/>
    </xf>
    <xf numFmtId="0" fontId="34" fillId="0" borderId="36" xfId="63" applyBorder="1" applyAlignment="1">
      <alignment horizontal="center" vertical="center"/>
      <protection/>
    </xf>
    <xf numFmtId="0" fontId="34" fillId="0" borderId="16" xfId="63" applyBorder="1" applyAlignment="1">
      <alignment horizontal="center" vertical="center"/>
      <protection/>
    </xf>
    <xf numFmtId="0" fontId="34" fillId="0" borderId="18" xfId="63" applyBorder="1" applyAlignment="1">
      <alignment horizontal="center" vertical="center"/>
      <protection/>
    </xf>
    <xf numFmtId="0" fontId="53" fillId="33" borderId="66" xfId="63" applyFont="1" applyFill="1" applyBorder="1" applyAlignment="1" applyProtection="1">
      <alignment horizontal="center" vertical="center"/>
      <protection locked="0"/>
    </xf>
    <xf numFmtId="0" fontId="53" fillId="33" borderId="67" xfId="63" applyFont="1" applyFill="1" applyBorder="1" applyAlignment="1" applyProtection="1">
      <alignment horizontal="center" vertical="center"/>
      <protection locked="0"/>
    </xf>
    <xf numFmtId="0" fontId="53" fillId="33" borderId="68" xfId="63" applyFont="1" applyFill="1" applyBorder="1" applyAlignment="1" applyProtection="1">
      <alignment horizontal="center" vertical="center"/>
      <protection locked="0"/>
    </xf>
    <xf numFmtId="0" fontId="56" fillId="0" borderId="34" xfId="63" applyFont="1" applyBorder="1" applyAlignment="1">
      <alignment horizontal="center" vertical="center"/>
      <protection/>
    </xf>
    <xf numFmtId="0" fontId="56" fillId="0" borderId="35" xfId="63" applyFont="1" applyBorder="1" applyAlignment="1">
      <alignment horizontal="center" vertical="center"/>
      <protection/>
    </xf>
    <xf numFmtId="0" fontId="56" fillId="0" borderId="37" xfId="63" applyFont="1" applyBorder="1" applyAlignment="1">
      <alignment horizontal="center" vertical="center"/>
      <protection/>
    </xf>
    <xf numFmtId="0" fontId="53" fillId="0" borderId="15" xfId="63" applyFont="1" applyBorder="1" applyAlignment="1">
      <alignment horizontal="center" vertical="center"/>
      <protection/>
    </xf>
    <xf numFmtId="0" fontId="53" fillId="0" borderId="13" xfId="63" applyFont="1" applyBorder="1" applyAlignment="1">
      <alignment horizontal="center" vertical="center"/>
      <protection/>
    </xf>
    <xf numFmtId="0" fontId="53" fillId="0" borderId="17" xfId="63" applyFont="1" applyBorder="1" applyAlignment="1">
      <alignment horizontal="center" vertical="center"/>
      <protection/>
    </xf>
    <xf numFmtId="0" fontId="53" fillId="0" borderId="21" xfId="63" applyFont="1" applyBorder="1" applyAlignment="1">
      <alignment horizontal="center" vertical="center"/>
      <protection/>
    </xf>
    <xf numFmtId="0" fontId="53" fillId="0" borderId="16" xfId="63" applyFont="1" applyBorder="1" applyAlignment="1">
      <alignment horizontal="center" vertical="center"/>
      <protection/>
    </xf>
    <xf numFmtId="0" fontId="53" fillId="0" borderId="14" xfId="63" applyFont="1" applyBorder="1" applyAlignment="1">
      <alignment horizontal="center" vertical="center"/>
      <protection/>
    </xf>
    <xf numFmtId="0" fontId="53" fillId="0" borderId="18" xfId="63" applyFont="1" applyBorder="1" applyAlignment="1">
      <alignment horizontal="center" vertical="center"/>
      <protection/>
    </xf>
    <xf numFmtId="0" fontId="53" fillId="0" borderId="22" xfId="63" applyFont="1" applyBorder="1" applyAlignment="1">
      <alignment horizontal="center" vertical="center"/>
      <protection/>
    </xf>
    <xf numFmtId="0" fontId="34" fillId="0" borderId="13" xfId="63" applyBorder="1" applyAlignment="1">
      <alignment horizontal="center" vertical="center"/>
      <protection/>
    </xf>
    <xf numFmtId="0" fontId="34" fillId="0" borderId="0" xfId="63" applyBorder="1" applyAlignment="1">
      <alignment horizontal="center" vertical="center"/>
      <protection/>
    </xf>
    <xf numFmtId="0" fontId="34" fillId="0" borderId="14" xfId="63" applyBorder="1" applyAlignment="1">
      <alignment horizontal="center" vertical="center"/>
      <protection/>
    </xf>
    <xf numFmtId="0" fontId="55" fillId="0" borderId="15" xfId="63" applyFont="1" applyBorder="1" applyAlignment="1">
      <alignment horizontal="center" vertical="center" textRotation="255"/>
      <protection/>
    </xf>
    <xf numFmtId="0" fontId="55" fillId="0" borderId="17" xfId="63" applyFont="1" applyBorder="1" applyAlignment="1">
      <alignment horizontal="center" vertical="center" textRotation="255"/>
      <protection/>
    </xf>
    <xf numFmtId="0" fontId="55" fillId="0" borderId="33" xfId="63" applyFont="1" applyBorder="1" applyAlignment="1">
      <alignment horizontal="center" vertical="center" textRotation="255"/>
      <protection/>
    </xf>
    <xf numFmtId="0" fontId="55" fillId="0" borderId="36" xfId="63" applyFont="1" applyBorder="1" applyAlignment="1">
      <alignment horizontal="center" vertical="center" textRotation="255"/>
      <protection/>
    </xf>
    <xf numFmtId="0" fontId="55" fillId="0" borderId="16" xfId="63" applyFont="1" applyBorder="1" applyAlignment="1">
      <alignment horizontal="center" vertical="center" textRotation="255"/>
      <protection/>
    </xf>
    <xf numFmtId="0" fontId="55" fillId="0" borderId="18" xfId="63" applyFont="1" applyBorder="1" applyAlignment="1">
      <alignment horizontal="center" vertical="center" textRotation="255"/>
      <protection/>
    </xf>
    <xf numFmtId="0" fontId="55" fillId="0" borderId="51" xfId="63" applyFont="1" applyBorder="1" applyAlignment="1">
      <alignment horizontal="center" vertical="center" textRotation="255"/>
      <protection/>
    </xf>
    <xf numFmtId="0" fontId="55" fillId="0" borderId="52" xfId="63" applyFont="1" applyBorder="1" applyAlignment="1">
      <alignment horizontal="center" vertical="center" textRotation="255"/>
      <protection/>
    </xf>
    <xf numFmtId="0" fontId="55" fillId="0" borderId="62" xfId="63" applyFont="1" applyBorder="1" applyAlignment="1">
      <alignment horizontal="center" vertical="center" textRotation="255"/>
      <protection/>
    </xf>
    <xf numFmtId="0" fontId="55" fillId="0" borderId="63" xfId="63" applyFont="1" applyBorder="1" applyAlignment="1">
      <alignment horizontal="center" vertical="center" textRotation="255"/>
      <protection/>
    </xf>
    <xf numFmtId="0" fontId="55" fillId="0" borderId="64" xfId="63" applyFont="1" applyBorder="1" applyAlignment="1">
      <alignment horizontal="center" vertical="center" textRotation="255"/>
      <protection/>
    </xf>
    <xf numFmtId="0" fontId="55" fillId="0" borderId="22" xfId="63" applyFont="1" applyBorder="1" applyAlignment="1">
      <alignment horizontal="center" vertical="center" textRotation="255"/>
      <protection/>
    </xf>
    <xf numFmtId="178" fontId="3" fillId="0" borderId="20" xfId="0" applyNumberFormat="1" applyFont="1" applyBorder="1" applyAlignment="1" quotePrefix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34" borderId="20" xfId="62" applyNumberFormat="1" applyFont="1" applyFill="1" applyBorder="1" applyAlignment="1">
      <alignment horizontal="center" vertical="center"/>
      <protection/>
    </xf>
    <xf numFmtId="178" fontId="3" fillId="34" borderId="11" xfId="62" applyNumberFormat="1" applyFont="1" applyFill="1" applyBorder="1" applyAlignment="1">
      <alignment horizontal="center" vertical="center"/>
      <protection/>
    </xf>
    <xf numFmtId="193" fontId="3" fillId="0" borderId="11" xfId="62" applyNumberFormat="1" applyFont="1" applyFill="1" applyBorder="1" applyAlignment="1">
      <alignment horizontal="center" vertical="center"/>
      <protection/>
    </xf>
    <xf numFmtId="0" fontId="3" fillId="0" borderId="69" xfId="0" applyFont="1" applyBorder="1" applyAlignment="1">
      <alignment horizontal="left" vertical="center"/>
    </xf>
    <xf numFmtId="180" fontId="3" fillId="0" borderId="70" xfId="0" applyNumberFormat="1" applyFont="1" applyBorder="1" applyAlignment="1">
      <alignment vertical="center"/>
    </xf>
    <xf numFmtId="180" fontId="3" fillId="0" borderId="71" xfId="0" applyNumberFormat="1" applyFont="1" applyBorder="1" applyAlignment="1">
      <alignment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4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80" fontId="3" fillId="0" borderId="73" xfId="0" applyNumberFormat="1" applyFont="1" applyBorder="1" applyAlignment="1">
      <alignment vertical="center"/>
    </xf>
    <xf numFmtId="180" fontId="3" fillId="0" borderId="74" xfId="0" applyNumberFormat="1" applyFont="1" applyBorder="1" applyAlignment="1">
      <alignment vertical="center"/>
    </xf>
    <xf numFmtId="180" fontId="3" fillId="0" borderId="75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180" fontId="3" fillId="0" borderId="16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left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180" fontId="3" fillId="0" borderId="15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178" fontId="3" fillId="0" borderId="20" xfId="62" applyNumberFormat="1" applyFont="1" applyFill="1" applyBorder="1" applyAlignment="1">
      <alignment vertical="center"/>
      <protection/>
    </xf>
    <xf numFmtId="178" fontId="3" fillId="0" borderId="11" xfId="62" applyNumberFormat="1" applyFont="1" applyFill="1" applyBorder="1" applyAlignment="1">
      <alignment vertical="center"/>
      <protection/>
    </xf>
    <xf numFmtId="178" fontId="3" fillId="0" borderId="12" xfId="62" applyNumberFormat="1" applyFont="1" applyFill="1" applyBorder="1" applyAlignment="1">
      <alignment vertical="center"/>
      <protection/>
    </xf>
    <xf numFmtId="3" fontId="3" fillId="0" borderId="20" xfId="62" applyNumberFormat="1" applyFont="1" applyFill="1" applyBorder="1" applyAlignment="1">
      <alignment horizontal="center" vertical="center"/>
      <protection/>
    </xf>
    <xf numFmtId="3" fontId="3" fillId="0" borderId="11" xfId="62" applyNumberFormat="1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" fontId="3" fillId="34" borderId="20" xfId="62" applyNumberFormat="1" applyFont="1" applyFill="1" applyBorder="1" applyAlignment="1">
      <alignment horizontal="center" vertical="center"/>
      <protection/>
    </xf>
    <xf numFmtId="3" fontId="3" fillId="34" borderId="11" xfId="62" applyNumberFormat="1" applyFont="1" applyFill="1" applyBorder="1" applyAlignment="1">
      <alignment horizontal="center" vertical="center"/>
      <protection/>
    </xf>
    <xf numFmtId="178" fontId="3" fillId="0" borderId="15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76" xfId="0" applyFont="1" applyBorder="1" applyAlignment="1">
      <alignment horizontal="right" vertical="center"/>
    </xf>
    <xf numFmtId="0" fontId="3" fillId="0" borderId="77" xfId="0" applyFont="1" applyBorder="1" applyAlignment="1">
      <alignment horizontal="right" vertical="center"/>
    </xf>
    <xf numFmtId="178" fontId="3" fillId="0" borderId="73" xfId="62" applyNumberFormat="1" applyFont="1" applyFill="1" applyBorder="1" applyAlignment="1">
      <alignment vertical="center"/>
      <protection/>
    </xf>
    <xf numFmtId="178" fontId="3" fillId="0" borderId="74" xfId="62" applyNumberFormat="1" applyFont="1" applyFill="1" applyBorder="1" applyAlignment="1">
      <alignment vertical="center"/>
      <protection/>
    </xf>
    <xf numFmtId="178" fontId="3" fillId="0" borderId="75" xfId="62" applyNumberFormat="1" applyFont="1" applyFill="1" applyBorder="1" applyAlignment="1">
      <alignment vertical="center"/>
      <protection/>
    </xf>
    <xf numFmtId="0" fontId="3" fillId="0" borderId="77" xfId="0" applyFont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19" xfId="62" applyFont="1" applyFill="1" applyBorder="1" applyAlignment="1">
      <alignment horizontal="left" vertical="center"/>
      <protection/>
    </xf>
    <xf numFmtId="178" fontId="3" fillId="0" borderId="20" xfId="62" applyNumberFormat="1" applyFont="1" applyFill="1" applyBorder="1" applyAlignment="1" quotePrefix="1">
      <alignment vertical="center"/>
      <protection/>
    </xf>
    <xf numFmtId="0" fontId="3" fillId="0" borderId="20" xfId="62" applyFont="1" applyFill="1" applyBorder="1" applyAlignment="1">
      <alignment horizontal="left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horizontal="right" vertical="center"/>
      <protection/>
    </xf>
    <xf numFmtId="0" fontId="3" fillId="0" borderId="20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178" fontId="3" fillId="0" borderId="11" xfId="0" applyNumberFormat="1" applyFont="1" applyBorder="1" applyAlignment="1" quotePrefix="1">
      <alignment vertical="center"/>
    </xf>
    <xf numFmtId="178" fontId="3" fillId="0" borderId="12" xfId="0" applyNumberFormat="1" applyFont="1" applyBorder="1" applyAlignment="1" quotePrefix="1">
      <alignment vertical="center"/>
    </xf>
    <xf numFmtId="0" fontId="3" fillId="0" borderId="20" xfId="62" applyFont="1" applyFill="1" applyBorder="1" applyAlignment="1">
      <alignment horizontal="center" vertical="center"/>
      <protection/>
    </xf>
    <xf numFmtId="178" fontId="3" fillId="0" borderId="20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178" fontId="3" fillId="36" borderId="15" xfId="0" applyNumberFormat="1" applyFont="1" applyFill="1" applyBorder="1" applyAlignment="1">
      <alignment vertical="center"/>
    </xf>
    <xf numFmtId="178" fontId="3" fillId="36" borderId="13" xfId="0" applyNumberFormat="1" applyFont="1" applyFill="1" applyBorder="1" applyAlignment="1">
      <alignment vertical="center"/>
    </xf>
    <xf numFmtId="178" fontId="3" fillId="36" borderId="17" xfId="0" applyNumberFormat="1" applyFont="1" applyFill="1" applyBorder="1" applyAlignment="1">
      <alignment vertical="center"/>
    </xf>
    <xf numFmtId="178" fontId="3" fillId="36" borderId="16" xfId="0" applyNumberFormat="1" applyFont="1" applyFill="1" applyBorder="1" applyAlignment="1">
      <alignment vertical="center"/>
    </xf>
    <xf numFmtId="178" fontId="3" fillId="36" borderId="14" xfId="0" applyNumberFormat="1" applyFont="1" applyFill="1" applyBorder="1" applyAlignment="1">
      <alignment vertical="center"/>
    </xf>
    <xf numFmtId="178" fontId="3" fillId="36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8" fontId="3" fillId="36" borderId="20" xfId="0" applyNumberFormat="1" applyFont="1" applyFill="1" applyBorder="1" applyAlignment="1">
      <alignment vertical="center"/>
    </xf>
    <xf numFmtId="178" fontId="3" fillId="36" borderId="11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78" fontId="3" fillId="34" borderId="20" xfId="0" applyNumberFormat="1" applyFont="1" applyFill="1" applyBorder="1" applyAlignment="1">
      <alignment horizontal="center" vertical="center"/>
    </xf>
    <xf numFmtId="178" fontId="3" fillId="34" borderId="11" xfId="0" applyNumberFormat="1" applyFont="1" applyFill="1" applyBorder="1" applyAlignment="1">
      <alignment horizontal="center" vertical="center"/>
    </xf>
    <xf numFmtId="193" fontId="3" fillId="0" borderId="11" xfId="0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0" fillId="36" borderId="0" xfId="0" applyFill="1" applyBorder="1" applyAlignment="1">
      <alignment vertical="center" wrapText="1"/>
    </xf>
    <xf numFmtId="181" fontId="3" fillId="36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36" borderId="0" xfId="0" applyNumberFormat="1" applyFill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28" borderId="74" xfId="0" applyFont="1" applyFill="1" applyBorder="1" applyAlignment="1">
      <alignment horizontal="center" vertical="center"/>
    </xf>
    <xf numFmtId="0" fontId="3" fillId="28" borderId="7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6" borderId="0" xfId="0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28" borderId="15" xfId="0" applyNumberFormat="1" applyFont="1" applyFill="1" applyBorder="1" applyAlignment="1">
      <alignment vertical="center"/>
    </xf>
    <xf numFmtId="178" fontId="3" fillId="28" borderId="13" xfId="0" applyNumberFormat="1" applyFont="1" applyFill="1" applyBorder="1" applyAlignment="1">
      <alignment vertical="center"/>
    </xf>
    <xf numFmtId="178" fontId="3" fillId="28" borderId="17" xfId="0" applyNumberFormat="1" applyFont="1" applyFill="1" applyBorder="1" applyAlignment="1">
      <alignment vertical="center"/>
    </xf>
    <xf numFmtId="178" fontId="3" fillId="28" borderId="16" xfId="0" applyNumberFormat="1" applyFont="1" applyFill="1" applyBorder="1" applyAlignment="1">
      <alignment vertical="center"/>
    </xf>
    <xf numFmtId="178" fontId="3" fillId="28" borderId="14" xfId="0" applyNumberFormat="1" applyFont="1" applyFill="1" applyBorder="1" applyAlignment="1">
      <alignment vertical="center"/>
    </xf>
    <xf numFmtId="178" fontId="3" fillId="28" borderId="18" xfId="0" applyNumberFormat="1" applyFont="1" applyFill="1" applyBorder="1" applyAlignment="1">
      <alignment vertical="center"/>
    </xf>
    <xf numFmtId="178" fontId="3" fillId="28" borderId="20" xfId="0" applyNumberFormat="1" applyFont="1" applyFill="1" applyBorder="1" applyAlignment="1">
      <alignment vertical="center"/>
    </xf>
    <xf numFmtId="178" fontId="3" fillId="28" borderId="11" xfId="0" applyNumberFormat="1" applyFont="1" applyFill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23</xdr:col>
      <xdr:colOff>161925</xdr:colOff>
      <xdr:row>3</xdr:row>
      <xdr:rowOff>180975</xdr:rowOff>
    </xdr:to>
    <xdr:sp>
      <xdr:nvSpPr>
        <xdr:cNvPr id="1" name="Rectangle 16"/>
        <xdr:cNvSpPr>
          <a:spLocks/>
        </xdr:cNvSpPr>
      </xdr:nvSpPr>
      <xdr:spPr>
        <a:xfrm>
          <a:off x="200025" y="381000"/>
          <a:ext cx="4105275" cy="6000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0" bIns="0"/>
        <a:p>
          <a:pPr algn="l">
            <a:defRPr/>
          </a:pPr>
          <a:r>
            <a:rPr lang="en-US" cap="none" sz="36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記入例・注意事項</a:t>
          </a:r>
        </a:p>
      </xdr:txBody>
    </xdr:sp>
    <xdr:clientData/>
  </xdr:twoCellAnchor>
  <xdr:twoCellAnchor>
    <xdr:from>
      <xdr:col>54</xdr:col>
      <xdr:colOff>171450</xdr:colOff>
      <xdr:row>1</xdr:row>
      <xdr:rowOff>152400</xdr:rowOff>
    </xdr:from>
    <xdr:to>
      <xdr:col>79</xdr:col>
      <xdr:colOff>95250</xdr:colOff>
      <xdr:row>3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10744200" y="419100"/>
          <a:ext cx="444817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名大病院の整理番号を記入ください</a:t>
          </a:r>
        </a:p>
      </xdr:txBody>
    </xdr:sp>
    <xdr:clientData/>
  </xdr:twoCellAnchor>
  <xdr:twoCellAnchor>
    <xdr:from>
      <xdr:col>55</xdr:col>
      <xdr:colOff>0</xdr:colOff>
      <xdr:row>3</xdr:row>
      <xdr:rowOff>152400</xdr:rowOff>
    </xdr:from>
    <xdr:to>
      <xdr:col>79</xdr:col>
      <xdr:colOff>104775</xdr:colOff>
      <xdr:row>4</xdr:row>
      <xdr:rowOff>247650</xdr:rowOff>
    </xdr:to>
    <xdr:sp>
      <xdr:nvSpPr>
        <xdr:cNvPr id="3" name="Rectangle 9"/>
        <xdr:cNvSpPr>
          <a:spLocks/>
        </xdr:cNvSpPr>
      </xdr:nvSpPr>
      <xdr:spPr>
        <a:xfrm>
          <a:off x="10753725" y="952500"/>
          <a:ext cx="444817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該当項目にチェックを入れてください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54</xdr:col>
      <xdr:colOff>171450</xdr:colOff>
      <xdr:row>6</xdr:row>
      <xdr:rowOff>0</xdr:rowOff>
    </xdr:from>
    <xdr:to>
      <xdr:col>79</xdr:col>
      <xdr:colOff>95250</xdr:colOff>
      <xdr:row>7</xdr:row>
      <xdr:rowOff>114300</xdr:rowOff>
    </xdr:to>
    <xdr:sp>
      <xdr:nvSpPr>
        <xdr:cNvPr id="4" name="Rectangle 11"/>
        <xdr:cNvSpPr>
          <a:spLocks/>
        </xdr:cNvSpPr>
      </xdr:nvSpPr>
      <xdr:spPr>
        <a:xfrm>
          <a:off x="10744200" y="1466850"/>
          <a:ext cx="4448175" cy="3810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作成日、提出日等を入力してください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55</xdr:col>
      <xdr:colOff>0</xdr:colOff>
      <xdr:row>7</xdr:row>
      <xdr:rowOff>247650</xdr:rowOff>
    </xdr:from>
    <xdr:to>
      <xdr:col>78</xdr:col>
      <xdr:colOff>47625</xdr:colOff>
      <xdr:row>9</xdr:row>
      <xdr:rowOff>123825</xdr:rowOff>
    </xdr:to>
    <xdr:sp>
      <xdr:nvSpPr>
        <xdr:cNvPr id="5" name="Rectangle 4"/>
        <xdr:cNvSpPr>
          <a:spLocks/>
        </xdr:cNvSpPr>
      </xdr:nvSpPr>
      <xdr:spPr>
        <a:xfrm>
          <a:off x="10753725" y="1981200"/>
          <a:ext cx="4210050" cy="4095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どちらかにチェックを入れてください</a:t>
          </a:r>
        </a:p>
      </xdr:txBody>
    </xdr:sp>
    <xdr:clientData/>
  </xdr:twoCellAnchor>
  <xdr:twoCellAnchor>
    <xdr:from>
      <xdr:col>55</xdr:col>
      <xdr:colOff>19050</xdr:colOff>
      <xdr:row>12</xdr:row>
      <xdr:rowOff>285750</xdr:rowOff>
    </xdr:from>
    <xdr:to>
      <xdr:col>80</xdr:col>
      <xdr:colOff>95250</xdr:colOff>
      <xdr:row>14</xdr:row>
      <xdr:rowOff>28575</xdr:rowOff>
    </xdr:to>
    <xdr:sp>
      <xdr:nvSpPr>
        <xdr:cNvPr id="6" name="Rectangle 15"/>
        <xdr:cNvSpPr>
          <a:spLocks/>
        </xdr:cNvSpPr>
      </xdr:nvSpPr>
      <xdr:spPr>
        <a:xfrm>
          <a:off x="10772775" y="3352800"/>
          <a:ext cx="4600575" cy="371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プロトコールの治験期間を記入ください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55</xdr:col>
      <xdr:colOff>0</xdr:colOff>
      <xdr:row>15</xdr:row>
      <xdr:rowOff>161925</xdr:rowOff>
    </xdr:from>
    <xdr:to>
      <xdr:col>80</xdr:col>
      <xdr:colOff>104775</xdr:colOff>
      <xdr:row>22</xdr:row>
      <xdr:rowOff>114300</xdr:rowOff>
    </xdr:to>
    <xdr:sp>
      <xdr:nvSpPr>
        <xdr:cNvPr id="7" name="Rectangle 28"/>
        <xdr:cNvSpPr>
          <a:spLocks/>
        </xdr:cNvSpPr>
      </xdr:nvSpPr>
      <xdr:spPr>
        <a:xfrm>
          <a:off x="10753725" y="4124325"/>
          <a:ext cx="4629150" cy="18192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該当が有る場合に記入ください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（金額は治験事務室まで相談ください）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54</xdr:col>
      <xdr:colOff>171450</xdr:colOff>
      <xdr:row>25</xdr:row>
      <xdr:rowOff>19050</xdr:rowOff>
    </xdr:from>
    <xdr:to>
      <xdr:col>81</xdr:col>
      <xdr:colOff>0</xdr:colOff>
      <xdr:row>26</xdr:row>
      <xdr:rowOff>142875</xdr:rowOff>
    </xdr:to>
    <xdr:sp>
      <xdr:nvSpPr>
        <xdr:cNvPr id="8" name="Rectangle 18"/>
        <xdr:cNvSpPr>
          <a:spLocks/>
        </xdr:cNvSpPr>
      </xdr:nvSpPr>
      <xdr:spPr>
        <a:xfrm>
          <a:off x="10744200" y="6553200"/>
          <a:ext cx="471487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月以下の場合</a:t>
          </a:r>
        </a:p>
      </xdr:txBody>
    </xdr:sp>
    <xdr:clientData/>
  </xdr:twoCellAnchor>
  <xdr:twoCellAnchor>
    <xdr:from>
      <xdr:col>51</xdr:col>
      <xdr:colOff>76200</xdr:colOff>
      <xdr:row>34</xdr:row>
      <xdr:rowOff>190500</xdr:rowOff>
    </xdr:from>
    <xdr:to>
      <xdr:col>83</xdr:col>
      <xdr:colOff>133350</xdr:colOff>
      <xdr:row>46</xdr:row>
      <xdr:rowOff>247650</xdr:rowOff>
    </xdr:to>
    <xdr:sp>
      <xdr:nvSpPr>
        <xdr:cNvPr id="9" name="Rectangle 1"/>
        <xdr:cNvSpPr>
          <a:spLocks/>
        </xdr:cNvSpPr>
      </xdr:nvSpPr>
      <xdr:spPr>
        <a:xfrm>
          <a:off x="10106025" y="9124950"/>
          <a:ext cx="5848350" cy="32575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１．黄色の部分のみ入力してください。ただし、強制的に金額を修正したい場合は直接入力してください。（例：治験期間が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月以下で、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163,000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円とする場合）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２．印刷は、モノクロでお願いします。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３．その他特別な事情がある場合は、治験事務室までご相談ください。</a:t>
          </a:r>
        </a:p>
      </xdr:txBody>
    </xdr:sp>
    <xdr:clientData/>
  </xdr:twoCellAnchor>
  <xdr:twoCellAnchor>
    <xdr:from>
      <xdr:col>35</xdr:col>
      <xdr:colOff>76200</xdr:colOff>
      <xdr:row>0</xdr:row>
      <xdr:rowOff>47625</xdr:rowOff>
    </xdr:from>
    <xdr:to>
      <xdr:col>48</xdr:col>
      <xdr:colOff>76200</xdr:colOff>
      <xdr:row>1</xdr:row>
      <xdr:rowOff>38100</xdr:rowOff>
    </xdr:to>
    <xdr:sp>
      <xdr:nvSpPr>
        <xdr:cNvPr id="10" name="Oval 5"/>
        <xdr:cNvSpPr>
          <a:spLocks/>
        </xdr:cNvSpPr>
      </xdr:nvSpPr>
      <xdr:spPr>
        <a:xfrm>
          <a:off x="6848475" y="47625"/>
          <a:ext cx="2524125" cy="257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228600</xdr:rowOff>
    </xdr:from>
    <xdr:to>
      <xdr:col>54</xdr:col>
      <xdr:colOff>133350</xdr:colOff>
      <xdr:row>2</xdr:row>
      <xdr:rowOff>9525</xdr:rowOff>
    </xdr:to>
    <xdr:sp>
      <xdr:nvSpPr>
        <xdr:cNvPr id="11" name="Line 6"/>
        <xdr:cNvSpPr>
          <a:spLocks/>
        </xdr:cNvSpPr>
      </xdr:nvSpPr>
      <xdr:spPr>
        <a:xfrm>
          <a:off x="9296400" y="228600"/>
          <a:ext cx="1409700" cy="314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</xdr:row>
      <xdr:rowOff>114300</xdr:rowOff>
    </xdr:from>
    <xdr:to>
      <xdr:col>55</xdr:col>
      <xdr:colOff>0</xdr:colOff>
      <xdr:row>4</xdr:row>
      <xdr:rowOff>28575</xdr:rowOff>
    </xdr:to>
    <xdr:sp>
      <xdr:nvSpPr>
        <xdr:cNvPr id="12" name="Line 6"/>
        <xdr:cNvSpPr>
          <a:spLocks/>
        </xdr:cNvSpPr>
      </xdr:nvSpPr>
      <xdr:spPr>
        <a:xfrm>
          <a:off x="9239250" y="647700"/>
          <a:ext cx="1514475" cy="447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4</xdr:row>
      <xdr:rowOff>9525</xdr:rowOff>
    </xdr:from>
    <xdr:to>
      <xdr:col>54</xdr:col>
      <xdr:colOff>161925</xdr:colOff>
      <xdr:row>6</xdr:row>
      <xdr:rowOff>180975</xdr:rowOff>
    </xdr:to>
    <xdr:sp>
      <xdr:nvSpPr>
        <xdr:cNvPr id="13" name="Line 6"/>
        <xdr:cNvSpPr>
          <a:spLocks/>
        </xdr:cNvSpPr>
      </xdr:nvSpPr>
      <xdr:spPr>
        <a:xfrm>
          <a:off x="8953500" y="1076325"/>
          <a:ext cx="17811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257175</xdr:colOff>
      <xdr:row>4</xdr:row>
      <xdr:rowOff>219075</xdr:rowOff>
    </xdr:from>
    <xdr:to>
      <xdr:col>54</xdr:col>
      <xdr:colOff>171450</xdr:colOff>
      <xdr:row>8</xdr:row>
      <xdr:rowOff>219075</xdr:rowOff>
    </xdr:to>
    <xdr:sp>
      <xdr:nvSpPr>
        <xdr:cNvPr id="14" name="Line 6"/>
        <xdr:cNvSpPr>
          <a:spLocks/>
        </xdr:cNvSpPr>
      </xdr:nvSpPr>
      <xdr:spPr>
        <a:xfrm>
          <a:off x="7029450" y="1285875"/>
          <a:ext cx="3714750" cy="933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1</xdr:row>
      <xdr:rowOff>76200</xdr:rowOff>
    </xdr:from>
    <xdr:to>
      <xdr:col>48</xdr:col>
      <xdr:colOff>28575</xdr:colOff>
      <xdr:row>2</xdr:row>
      <xdr:rowOff>238125</xdr:rowOff>
    </xdr:to>
    <xdr:sp>
      <xdr:nvSpPr>
        <xdr:cNvPr id="15" name="Oval 5"/>
        <xdr:cNvSpPr>
          <a:spLocks/>
        </xdr:cNvSpPr>
      </xdr:nvSpPr>
      <xdr:spPr>
        <a:xfrm>
          <a:off x="6800850" y="342900"/>
          <a:ext cx="2524125" cy="4286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3</xdr:row>
      <xdr:rowOff>9525</xdr:rowOff>
    </xdr:from>
    <xdr:to>
      <xdr:col>48</xdr:col>
      <xdr:colOff>28575</xdr:colOff>
      <xdr:row>4</xdr:row>
      <xdr:rowOff>38100</xdr:rowOff>
    </xdr:to>
    <xdr:sp>
      <xdr:nvSpPr>
        <xdr:cNvPr id="16" name="Oval 5"/>
        <xdr:cNvSpPr>
          <a:spLocks/>
        </xdr:cNvSpPr>
      </xdr:nvSpPr>
      <xdr:spPr>
        <a:xfrm>
          <a:off x="6800850" y="809625"/>
          <a:ext cx="2524125" cy="295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4</xdr:row>
      <xdr:rowOff>19050</xdr:rowOff>
    </xdr:from>
    <xdr:to>
      <xdr:col>35</xdr:col>
      <xdr:colOff>285750</xdr:colOff>
      <xdr:row>5</xdr:row>
      <xdr:rowOff>47625</xdr:rowOff>
    </xdr:to>
    <xdr:sp>
      <xdr:nvSpPr>
        <xdr:cNvPr id="17" name="Oval 5"/>
        <xdr:cNvSpPr>
          <a:spLocks/>
        </xdr:cNvSpPr>
      </xdr:nvSpPr>
      <xdr:spPr>
        <a:xfrm>
          <a:off x="4219575" y="1085850"/>
          <a:ext cx="2838450" cy="295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22</xdr:row>
      <xdr:rowOff>28575</xdr:rowOff>
    </xdr:from>
    <xdr:to>
      <xdr:col>27</xdr:col>
      <xdr:colOff>180975</xdr:colOff>
      <xdr:row>25</xdr:row>
      <xdr:rowOff>9525</xdr:rowOff>
    </xdr:to>
    <xdr:sp>
      <xdr:nvSpPr>
        <xdr:cNvPr id="18" name="Oval 5"/>
        <xdr:cNvSpPr>
          <a:spLocks/>
        </xdr:cNvSpPr>
      </xdr:nvSpPr>
      <xdr:spPr>
        <a:xfrm>
          <a:off x="3829050" y="5857875"/>
          <a:ext cx="1276350" cy="685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333375</xdr:rowOff>
    </xdr:from>
    <xdr:to>
      <xdr:col>28</xdr:col>
      <xdr:colOff>142875</xdr:colOff>
      <xdr:row>14</xdr:row>
      <xdr:rowOff>0</xdr:rowOff>
    </xdr:to>
    <xdr:sp>
      <xdr:nvSpPr>
        <xdr:cNvPr id="19" name="Oval 5"/>
        <xdr:cNvSpPr>
          <a:spLocks/>
        </xdr:cNvSpPr>
      </xdr:nvSpPr>
      <xdr:spPr>
        <a:xfrm>
          <a:off x="1885950" y="3400425"/>
          <a:ext cx="3381375" cy="295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17</xdr:row>
      <xdr:rowOff>161925</xdr:rowOff>
    </xdr:from>
    <xdr:to>
      <xdr:col>54</xdr:col>
      <xdr:colOff>161925</xdr:colOff>
      <xdr:row>23</xdr:row>
      <xdr:rowOff>152400</xdr:rowOff>
    </xdr:to>
    <xdr:sp>
      <xdr:nvSpPr>
        <xdr:cNvPr id="20" name="Line 6"/>
        <xdr:cNvSpPr>
          <a:spLocks/>
        </xdr:cNvSpPr>
      </xdr:nvSpPr>
      <xdr:spPr>
        <a:xfrm flipV="1">
          <a:off x="5105400" y="4657725"/>
          <a:ext cx="5629275" cy="1543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13</xdr:row>
      <xdr:rowOff>123825</xdr:rowOff>
    </xdr:from>
    <xdr:to>
      <xdr:col>54</xdr:col>
      <xdr:colOff>161925</xdr:colOff>
      <xdr:row>13</xdr:row>
      <xdr:rowOff>133350</xdr:rowOff>
    </xdr:to>
    <xdr:sp>
      <xdr:nvSpPr>
        <xdr:cNvPr id="21" name="Line 6"/>
        <xdr:cNvSpPr>
          <a:spLocks/>
        </xdr:cNvSpPr>
      </xdr:nvSpPr>
      <xdr:spPr>
        <a:xfrm flipV="1">
          <a:off x="5276850" y="3552825"/>
          <a:ext cx="54578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34</xdr:row>
      <xdr:rowOff>0</xdr:rowOff>
    </xdr:from>
    <xdr:to>
      <xdr:col>31</xdr:col>
      <xdr:colOff>95250</xdr:colOff>
      <xdr:row>35</xdr:row>
      <xdr:rowOff>19050</xdr:rowOff>
    </xdr:to>
    <xdr:sp>
      <xdr:nvSpPr>
        <xdr:cNvPr id="22" name="Oval 5"/>
        <xdr:cNvSpPr>
          <a:spLocks/>
        </xdr:cNvSpPr>
      </xdr:nvSpPr>
      <xdr:spPr>
        <a:xfrm>
          <a:off x="4867275" y="8934450"/>
          <a:ext cx="914400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26</xdr:row>
      <xdr:rowOff>85725</xdr:rowOff>
    </xdr:from>
    <xdr:to>
      <xdr:col>54</xdr:col>
      <xdr:colOff>47625</xdr:colOff>
      <xdr:row>34</xdr:row>
      <xdr:rowOff>114300</xdr:rowOff>
    </xdr:to>
    <xdr:sp>
      <xdr:nvSpPr>
        <xdr:cNvPr id="23" name="Line 6"/>
        <xdr:cNvSpPr>
          <a:spLocks/>
        </xdr:cNvSpPr>
      </xdr:nvSpPr>
      <xdr:spPr>
        <a:xfrm flipV="1">
          <a:off x="5791200" y="6886575"/>
          <a:ext cx="4829175" cy="2162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51</xdr:row>
      <xdr:rowOff>257175</xdr:rowOff>
    </xdr:from>
    <xdr:to>
      <xdr:col>24</xdr:col>
      <xdr:colOff>152400</xdr:colOff>
      <xdr:row>53</xdr:row>
      <xdr:rowOff>9525</xdr:rowOff>
    </xdr:to>
    <xdr:sp>
      <xdr:nvSpPr>
        <xdr:cNvPr id="24" name="Oval 5"/>
        <xdr:cNvSpPr>
          <a:spLocks/>
        </xdr:cNvSpPr>
      </xdr:nvSpPr>
      <xdr:spPr>
        <a:xfrm>
          <a:off x="3552825" y="13630275"/>
          <a:ext cx="923925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50</xdr:row>
      <xdr:rowOff>257175</xdr:rowOff>
    </xdr:from>
    <xdr:to>
      <xdr:col>55</xdr:col>
      <xdr:colOff>0</xdr:colOff>
      <xdr:row>52</xdr:row>
      <xdr:rowOff>85725</xdr:rowOff>
    </xdr:to>
    <xdr:sp>
      <xdr:nvSpPr>
        <xdr:cNvPr id="25" name="Line 6"/>
        <xdr:cNvSpPr>
          <a:spLocks/>
        </xdr:cNvSpPr>
      </xdr:nvSpPr>
      <xdr:spPr>
        <a:xfrm flipV="1">
          <a:off x="4457700" y="13363575"/>
          <a:ext cx="6296025" cy="361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49</xdr:row>
      <xdr:rowOff>133350</xdr:rowOff>
    </xdr:from>
    <xdr:to>
      <xdr:col>81</xdr:col>
      <xdr:colOff>19050</xdr:colOff>
      <xdr:row>53</xdr:row>
      <xdr:rowOff>19050</xdr:rowOff>
    </xdr:to>
    <xdr:sp>
      <xdr:nvSpPr>
        <xdr:cNvPr id="26" name="Rectangle 18"/>
        <xdr:cNvSpPr>
          <a:spLocks/>
        </xdr:cNvSpPr>
      </xdr:nvSpPr>
      <xdr:spPr>
        <a:xfrm>
          <a:off x="10763250" y="12973050"/>
          <a:ext cx="4714875" cy="952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月以下の場合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154,500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円となります</a:t>
          </a:r>
        </a:p>
      </xdr:txBody>
    </xdr:sp>
    <xdr:clientData/>
  </xdr:twoCellAnchor>
  <xdr:twoCellAnchor>
    <xdr:from>
      <xdr:col>55</xdr:col>
      <xdr:colOff>0</xdr:colOff>
      <xdr:row>61</xdr:row>
      <xdr:rowOff>257175</xdr:rowOff>
    </xdr:from>
    <xdr:to>
      <xdr:col>81</xdr:col>
      <xdr:colOff>9525</xdr:colOff>
      <xdr:row>65</xdr:row>
      <xdr:rowOff>142875</xdr:rowOff>
    </xdr:to>
    <xdr:sp>
      <xdr:nvSpPr>
        <xdr:cNvPr id="27" name="Rectangle 18"/>
        <xdr:cNvSpPr>
          <a:spLocks/>
        </xdr:cNvSpPr>
      </xdr:nvSpPr>
      <xdr:spPr>
        <a:xfrm>
          <a:off x="10753725" y="16297275"/>
          <a:ext cx="4714875" cy="952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月以下の場合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154,500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円となります</a:t>
          </a:r>
        </a:p>
      </xdr:txBody>
    </xdr:sp>
    <xdr:clientData/>
  </xdr:twoCellAnchor>
  <xdr:twoCellAnchor>
    <xdr:from>
      <xdr:col>23</xdr:col>
      <xdr:colOff>161925</xdr:colOff>
      <xdr:row>63</xdr:row>
      <xdr:rowOff>9525</xdr:rowOff>
    </xdr:from>
    <xdr:to>
      <xdr:col>54</xdr:col>
      <xdr:colOff>104775</xdr:colOff>
      <xdr:row>65</xdr:row>
      <xdr:rowOff>19050</xdr:rowOff>
    </xdr:to>
    <xdr:sp>
      <xdr:nvSpPr>
        <xdr:cNvPr id="28" name="Line 6"/>
        <xdr:cNvSpPr>
          <a:spLocks/>
        </xdr:cNvSpPr>
      </xdr:nvSpPr>
      <xdr:spPr>
        <a:xfrm flipV="1">
          <a:off x="4305300" y="16583025"/>
          <a:ext cx="6372225" cy="542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64</xdr:row>
      <xdr:rowOff>238125</xdr:rowOff>
    </xdr:from>
    <xdr:to>
      <xdr:col>24</xdr:col>
      <xdr:colOff>28575</xdr:colOff>
      <xdr:row>65</xdr:row>
      <xdr:rowOff>257175</xdr:rowOff>
    </xdr:to>
    <xdr:sp>
      <xdr:nvSpPr>
        <xdr:cNvPr id="29" name="Oval 5"/>
        <xdr:cNvSpPr>
          <a:spLocks/>
        </xdr:cNvSpPr>
      </xdr:nvSpPr>
      <xdr:spPr>
        <a:xfrm>
          <a:off x="3429000" y="17078325"/>
          <a:ext cx="923925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22</xdr:row>
      <xdr:rowOff>28575</xdr:rowOff>
    </xdr:from>
    <xdr:to>
      <xdr:col>27</xdr:col>
      <xdr:colOff>180975</xdr:colOff>
      <xdr:row>25</xdr:row>
      <xdr:rowOff>9525</xdr:rowOff>
    </xdr:to>
    <xdr:sp>
      <xdr:nvSpPr>
        <xdr:cNvPr id="30" name="Oval 5"/>
        <xdr:cNvSpPr>
          <a:spLocks/>
        </xdr:cNvSpPr>
      </xdr:nvSpPr>
      <xdr:spPr>
        <a:xfrm>
          <a:off x="3829050" y="5857875"/>
          <a:ext cx="1276350" cy="685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34</xdr:row>
      <xdr:rowOff>0</xdr:rowOff>
    </xdr:from>
    <xdr:to>
      <xdr:col>31</xdr:col>
      <xdr:colOff>95250</xdr:colOff>
      <xdr:row>35</xdr:row>
      <xdr:rowOff>19050</xdr:rowOff>
    </xdr:to>
    <xdr:sp>
      <xdr:nvSpPr>
        <xdr:cNvPr id="31" name="Oval 5"/>
        <xdr:cNvSpPr>
          <a:spLocks/>
        </xdr:cNvSpPr>
      </xdr:nvSpPr>
      <xdr:spPr>
        <a:xfrm>
          <a:off x="4867275" y="8934450"/>
          <a:ext cx="914400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32</xdr:row>
      <xdr:rowOff>9525</xdr:rowOff>
    </xdr:from>
    <xdr:to>
      <xdr:col>31</xdr:col>
      <xdr:colOff>76200</xdr:colOff>
      <xdr:row>33</xdr:row>
      <xdr:rowOff>28575</xdr:rowOff>
    </xdr:to>
    <xdr:sp>
      <xdr:nvSpPr>
        <xdr:cNvPr id="32" name="Oval 5"/>
        <xdr:cNvSpPr>
          <a:spLocks/>
        </xdr:cNvSpPr>
      </xdr:nvSpPr>
      <xdr:spPr>
        <a:xfrm>
          <a:off x="4848225" y="8410575"/>
          <a:ext cx="914400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228600</xdr:rowOff>
    </xdr:from>
    <xdr:to>
      <xdr:col>54</xdr:col>
      <xdr:colOff>133350</xdr:colOff>
      <xdr:row>32</xdr:row>
      <xdr:rowOff>76200</xdr:rowOff>
    </xdr:to>
    <xdr:sp>
      <xdr:nvSpPr>
        <xdr:cNvPr id="33" name="Line 6"/>
        <xdr:cNvSpPr>
          <a:spLocks/>
        </xdr:cNvSpPr>
      </xdr:nvSpPr>
      <xdr:spPr>
        <a:xfrm flipV="1">
          <a:off x="5686425" y="6762750"/>
          <a:ext cx="5019675" cy="1714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069;&#36896;&#36009;&#22770;&#24460;&#26360;&#2433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u-camcr.org/cms/files/2215/0839/1726/&#12304;&#27827;&#37326;&#26696;&#12305;&#32076;&#36027;&#31639;&#23450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u-camcr.org/cms/files/2215/0839/1726/form20-1_iyakuhin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u-camcr.org/cms/files/2215/0839/1726/&#12304;&#27827;&#37326;&#26696;&#12305;&#32076;&#36027;&#31639;&#23450;&#26360;&#65288;&#27231;&#22120;&#65289;&#93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1517;&#22823;&#26360;&#24335;%2020-1_&#27835;&#39443;&#32076;&#36027;&#31639;&#23450;&#26360;&#65288;&#21307;&#34220;&#21697;&#65289;R5.10.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書式20-1-1・研究費ﾎﾟｲﾝﾄ算出表"/>
      <sheetName val="書式20-1-2・運営費加算ﾎﾟｲﾝﾄ算出表"/>
      <sheetName val="書式20-1経費算定書"/>
      <sheetName val="書式20-1経費算定書 (SMO)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7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書式20-1-1・研究費ﾎﾟｲﾝﾄ算出表"/>
      <sheetName val="書式20-1-2・運営費加算ﾎﾟｲﾝﾄ算出表"/>
      <sheetName val="書式20-1経費算定書"/>
      <sheetName val="書式20-1経費算定書 (SMO)"/>
      <sheetName val="書式20-1・記入例　注意事項"/>
      <sheetName val="書式20-1・経費算定基準"/>
      <sheetName val="書式20-1-1・ポイント算出早見表（投与期間）"/>
    </sheetNames>
    <sheetDataSet>
      <sheetData sheetId="6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書式20-1-3・ﾎﾟｲﾝﾄ算出表"/>
      <sheetName val="書式20-1-4・運営費加算ﾎﾟｲﾝﾄ算出表"/>
      <sheetName val="書式20-1経費算定書"/>
      <sheetName val="書式20-1経費算定書 (SMO)"/>
      <sheetName val="書式20-1・記入例　注意事項"/>
      <sheetName val="書式20-1・経費算定基準"/>
      <sheetName val="書式20-1-3・記入上の注意事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書式20-1-1・研究費ﾎﾟｲﾝﾄ算出表"/>
      <sheetName val="書式20-1-2・運営費加算ﾎﾟｲﾝﾄ算出表"/>
      <sheetName val="書式20-1経費算定書"/>
      <sheetName val="書式20-1経費算定書 (SMO)"/>
      <sheetName val="書式20-1・記入例　注意事項"/>
      <sheetName val="書式20-1・経費算定基準"/>
      <sheetName val="書式20-1-1・ポイント算出早見表（投与期間）"/>
      <sheetName val="書式20-1-1・記入上の注意事項"/>
    </sheetNames>
    <sheetDataSet>
      <sheetData sheetId="0">
        <row r="49">
          <cell r="AL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L79"/>
  <sheetViews>
    <sheetView showGridLines="0" zoomScaleSheetLayoutView="100" workbookViewId="0" topLeftCell="A1">
      <selection activeCell="B29" sqref="B29:K32"/>
    </sheetView>
  </sheetViews>
  <sheetFormatPr defaultColWidth="2.25390625" defaultRowHeight="13.5"/>
  <cols>
    <col min="1" max="49" width="2.25390625" style="18" customWidth="1"/>
    <col min="50" max="50" width="2.50390625" style="18" bestFit="1" customWidth="1"/>
    <col min="51" max="51" width="2.25390625" style="18" customWidth="1"/>
    <col min="52" max="52" width="2.50390625" style="18" bestFit="1" customWidth="1"/>
    <col min="53" max="16384" width="2.25390625" style="18" customWidth="1"/>
  </cols>
  <sheetData>
    <row r="1" spans="1:43" ht="13.5">
      <c r="A1" s="18" t="s">
        <v>180</v>
      </c>
      <c r="V1" s="51" t="s">
        <v>24</v>
      </c>
      <c r="W1" s="52"/>
      <c r="X1" s="52"/>
      <c r="Y1" s="52"/>
      <c r="Z1" s="52"/>
      <c r="AA1" s="52"/>
      <c r="AB1" s="53"/>
      <c r="AC1" s="51"/>
      <c r="AD1" s="52"/>
      <c r="AE1" s="52"/>
      <c r="AF1" s="52"/>
      <c r="AG1" s="52"/>
      <c r="AH1" s="52"/>
      <c r="AI1" s="52"/>
      <c r="AJ1" s="52"/>
      <c r="AK1" s="52"/>
      <c r="AL1" s="52"/>
      <c r="AM1" s="53"/>
      <c r="AP1" s="26"/>
      <c r="AQ1" s="26"/>
    </row>
    <row r="2" spans="22:43" ht="13.5">
      <c r="V2" s="54" t="s">
        <v>52</v>
      </c>
      <c r="W2" s="55"/>
      <c r="X2" s="55"/>
      <c r="Y2" s="55"/>
      <c r="Z2" s="55"/>
      <c r="AA2" s="55"/>
      <c r="AB2" s="56"/>
      <c r="AC2" s="22" t="s">
        <v>115</v>
      </c>
      <c r="AD2" s="23" t="s">
        <v>51</v>
      </c>
      <c r="AE2" s="27"/>
      <c r="AF2" s="23" t="s">
        <v>176</v>
      </c>
      <c r="AG2" s="23" t="s">
        <v>40</v>
      </c>
      <c r="AH2" s="27"/>
      <c r="AI2" s="27"/>
      <c r="AJ2" s="28"/>
      <c r="AK2" s="28"/>
      <c r="AL2" s="28"/>
      <c r="AM2" s="29"/>
      <c r="AP2" s="33" t="s">
        <v>82</v>
      </c>
      <c r="AQ2" s="26"/>
    </row>
    <row r="3" spans="22:39" ht="13.5">
      <c r="V3" s="57"/>
      <c r="W3" s="58"/>
      <c r="X3" s="58"/>
      <c r="Y3" s="58"/>
      <c r="Z3" s="58"/>
      <c r="AA3" s="58"/>
      <c r="AB3" s="59"/>
      <c r="AC3" s="24" t="s">
        <v>115</v>
      </c>
      <c r="AD3" s="25" t="s">
        <v>59</v>
      </c>
      <c r="AE3" s="21"/>
      <c r="AF3" s="21"/>
      <c r="AG3" s="25" t="s">
        <v>39</v>
      </c>
      <c r="AH3" s="25" t="s">
        <v>177</v>
      </c>
      <c r="AI3" s="25"/>
      <c r="AJ3" s="30"/>
      <c r="AK3" s="30"/>
      <c r="AL3" s="30"/>
      <c r="AM3" s="31"/>
    </row>
    <row r="4" ht="13.5"/>
    <row r="5" spans="1:45" ht="13.5" customHeight="1">
      <c r="A5" s="50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35"/>
      <c r="AO5" s="35"/>
      <c r="AP5" s="35"/>
      <c r="AQ5" s="35"/>
      <c r="AR5" s="35"/>
      <c r="AS5" s="35"/>
    </row>
    <row r="6" spans="1:45" ht="13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5"/>
      <c r="AO6" s="35"/>
      <c r="AP6" s="35"/>
      <c r="AQ6" s="35"/>
      <c r="AR6" s="35"/>
      <c r="AS6" s="35"/>
    </row>
    <row r="7" ht="13.5"/>
    <row r="8" spans="1:45" ht="13.5" customHeight="1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37"/>
      <c r="AO8" s="37"/>
      <c r="AP8" s="37"/>
      <c r="AQ8" s="37"/>
      <c r="AR8" s="37"/>
      <c r="AS8" s="37"/>
    </row>
    <row r="9" spans="1:45" ht="13.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37"/>
      <c r="AO9" s="37"/>
      <c r="AP9" s="37"/>
      <c r="AQ9" s="37"/>
      <c r="AR9" s="37"/>
      <c r="AS9" s="37"/>
    </row>
    <row r="10" ht="14.25" thickBot="1"/>
    <row r="11" spans="1:40" ht="13.5" customHeight="1">
      <c r="A11" s="102" t="s">
        <v>54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37" t="s">
        <v>25</v>
      </c>
      <c r="M11" s="137"/>
      <c r="N11" s="60" t="s">
        <v>26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2"/>
      <c r="AL11" s="138" t="s">
        <v>26</v>
      </c>
      <c r="AM11" s="139"/>
      <c r="AN11" s="20"/>
    </row>
    <row r="12" spans="1:40" ht="13.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37"/>
      <c r="M12" s="137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5"/>
      <c r="AL12" s="140"/>
      <c r="AM12" s="141"/>
      <c r="AN12" s="20"/>
    </row>
    <row r="13" spans="1:40" ht="13.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37"/>
      <c r="M13" s="137"/>
      <c r="N13" s="54" t="s">
        <v>27</v>
      </c>
      <c r="O13" s="55"/>
      <c r="P13" s="55"/>
      <c r="Q13" s="55"/>
      <c r="R13" s="55"/>
      <c r="S13" s="55"/>
      <c r="T13" s="55"/>
      <c r="U13" s="56"/>
      <c r="V13" s="54" t="s">
        <v>28</v>
      </c>
      <c r="W13" s="55"/>
      <c r="X13" s="55"/>
      <c r="Y13" s="55"/>
      <c r="Z13" s="55"/>
      <c r="AA13" s="55"/>
      <c r="AB13" s="55"/>
      <c r="AC13" s="56"/>
      <c r="AD13" s="54" t="s">
        <v>29</v>
      </c>
      <c r="AE13" s="55"/>
      <c r="AF13" s="55"/>
      <c r="AG13" s="55"/>
      <c r="AH13" s="55"/>
      <c r="AI13" s="55"/>
      <c r="AJ13" s="55"/>
      <c r="AK13" s="55"/>
      <c r="AL13" s="140"/>
      <c r="AM13" s="141"/>
      <c r="AN13" s="20"/>
    </row>
    <row r="14" spans="1:40" ht="13.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37"/>
      <c r="M14" s="137"/>
      <c r="N14" s="57" t="s">
        <v>30</v>
      </c>
      <c r="O14" s="58"/>
      <c r="P14" s="58"/>
      <c r="Q14" s="58"/>
      <c r="R14" s="58"/>
      <c r="S14" s="58"/>
      <c r="T14" s="58"/>
      <c r="U14" s="59"/>
      <c r="V14" s="57" t="s">
        <v>31</v>
      </c>
      <c r="W14" s="58"/>
      <c r="X14" s="58"/>
      <c r="Y14" s="58"/>
      <c r="Z14" s="58"/>
      <c r="AA14" s="58"/>
      <c r="AB14" s="58"/>
      <c r="AC14" s="59"/>
      <c r="AD14" s="57" t="s">
        <v>32</v>
      </c>
      <c r="AE14" s="58"/>
      <c r="AF14" s="58"/>
      <c r="AG14" s="58"/>
      <c r="AH14" s="58"/>
      <c r="AI14" s="58"/>
      <c r="AJ14" s="58"/>
      <c r="AK14" s="58"/>
      <c r="AL14" s="140"/>
      <c r="AM14" s="141"/>
      <c r="AN14" s="20"/>
    </row>
    <row r="15" spans="1:40" ht="13.5">
      <c r="A15" s="102" t="s">
        <v>33</v>
      </c>
      <c r="B15" s="92" t="s">
        <v>173</v>
      </c>
      <c r="C15" s="92"/>
      <c r="D15" s="92"/>
      <c r="E15" s="92"/>
      <c r="F15" s="92"/>
      <c r="G15" s="92"/>
      <c r="H15" s="92"/>
      <c r="I15" s="92"/>
      <c r="J15" s="92"/>
      <c r="K15" s="92"/>
      <c r="L15" s="102">
        <v>2</v>
      </c>
      <c r="M15" s="102"/>
      <c r="N15" s="77"/>
      <c r="O15" s="95" t="s">
        <v>174</v>
      </c>
      <c r="P15" s="112"/>
      <c r="Q15" s="112"/>
      <c r="R15" s="92"/>
      <c r="S15" s="92"/>
      <c r="T15" s="92"/>
      <c r="U15" s="92"/>
      <c r="V15" s="77"/>
      <c r="W15" s="95" t="s">
        <v>172</v>
      </c>
      <c r="X15" s="92"/>
      <c r="Y15" s="92"/>
      <c r="Z15" s="92"/>
      <c r="AA15" s="92"/>
      <c r="AB15" s="92"/>
      <c r="AC15" s="92"/>
      <c r="AD15" s="77"/>
      <c r="AE15" s="96" t="s">
        <v>175</v>
      </c>
      <c r="AF15" s="97"/>
      <c r="AG15" s="97"/>
      <c r="AH15" s="98"/>
      <c r="AI15" s="98"/>
      <c r="AJ15" s="98"/>
      <c r="AK15" s="99"/>
      <c r="AL15" s="89">
        <f>IF(AND(N15="レ",V15="",AD15=""),L15*1,IF(AND(N15="",V15="レ",AD15=""),L15*3,IF(AND(N15="",V15="",AD15="レ"),L15*5,"")))</f>
      </c>
      <c r="AM15" s="90"/>
      <c r="AN15" s="20"/>
    </row>
    <row r="16" spans="1:40" ht="13.5">
      <c r="A16" s="10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102"/>
      <c r="M16" s="102"/>
      <c r="N16" s="78"/>
      <c r="O16" s="95"/>
      <c r="P16" s="112"/>
      <c r="Q16" s="112"/>
      <c r="R16" s="92"/>
      <c r="S16" s="92"/>
      <c r="T16" s="92"/>
      <c r="U16" s="92"/>
      <c r="V16" s="78"/>
      <c r="W16" s="95"/>
      <c r="X16" s="92"/>
      <c r="Y16" s="92"/>
      <c r="Z16" s="92"/>
      <c r="AA16" s="92"/>
      <c r="AB16" s="92"/>
      <c r="AC16" s="92"/>
      <c r="AD16" s="78"/>
      <c r="AE16" s="96"/>
      <c r="AF16" s="97"/>
      <c r="AG16" s="97"/>
      <c r="AH16" s="98"/>
      <c r="AI16" s="98"/>
      <c r="AJ16" s="98"/>
      <c r="AK16" s="99"/>
      <c r="AL16" s="89"/>
      <c r="AM16" s="90"/>
      <c r="AN16" s="20"/>
    </row>
    <row r="17" spans="1:40" ht="13.5">
      <c r="A17" s="10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02"/>
      <c r="M17" s="102"/>
      <c r="N17" s="78"/>
      <c r="O17" s="95"/>
      <c r="P17" s="112"/>
      <c r="Q17" s="112"/>
      <c r="R17" s="92"/>
      <c r="S17" s="92"/>
      <c r="T17" s="92"/>
      <c r="U17" s="92"/>
      <c r="V17" s="78"/>
      <c r="W17" s="95"/>
      <c r="X17" s="92"/>
      <c r="Y17" s="92"/>
      <c r="Z17" s="92"/>
      <c r="AA17" s="92"/>
      <c r="AB17" s="92"/>
      <c r="AC17" s="92"/>
      <c r="AD17" s="78"/>
      <c r="AE17" s="96"/>
      <c r="AF17" s="97"/>
      <c r="AG17" s="97"/>
      <c r="AH17" s="98"/>
      <c r="AI17" s="98"/>
      <c r="AJ17" s="98"/>
      <c r="AK17" s="99"/>
      <c r="AL17" s="89"/>
      <c r="AM17" s="90"/>
      <c r="AN17" s="20"/>
    </row>
    <row r="18" spans="1:40" ht="13.5">
      <c r="A18" s="10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102"/>
      <c r="M18" s="102"/>
      <c r="N18" s="78"/>
      <c r="O18" s="95"/>
      <c r="P18" s="112"/>
      <c r="Q18" s="112"/>
      <c r="R18" s="92"/>
      <c r="S18" s="92"/>
      <c r="T18" s="92"/>
      <c r="U18" s="92"/>
      <c r="V18" s="78"/>
      <c r="W18" s="95"/>
      <c r="X18" s="92"/>
      <c r="Y18" s="92"/>
      <c r="Z18" s="92"/>
      <c r="AA18" s="92"/>
      <c r="AB18" s="92"/>
      <c r="AC18" s="92"/>
      <c r="AD18" s="78"/>
      <c r="AE18" s="96"/>
      <c r="AF18" s="97"/>
      <c r="AG18" s="97"/>
      <c r="AH18" s="98"/>
      <c r="AI18" s="98"/>
      <c r="AJ18" s="98"/>
      <c r="AK18" s="99"/>
      <c r="AL18" s="89"/>
      <c r="AM18" s="90"/>
      <c r="AN18" s="20"/>
    </row>
    <row r="19" spans="1:40" ht="13.5">
      <c r="A19" s="10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102"/>
      <c r="M19" s="102"/>
      <c r="N19" s="78"/>
      <c r="O19" s="95"/>
      <c r="P19" s="112"/>
      <c r="Q19" s="112"/>
      <c r="R19" s="92"/>
      <c r="S19" s="92"/>
      <c r="T19" s="92"/>
      <c r="U19" s="92"/>
      <c r="V19" s="78"/>
      <c r="W19" s="95"/>
      <c r="X19" s="92"/>
      <c r="Y19" s="92"/>
      <c r="Z19" s="92"/>
      <c r="AA19" s="92"/>
      <c r="AB19" s="92"/>
      <c r="AC19" s="92"/>
      <c r="AD19" s="78"/>
      <c r="AE19" s="96"/>
      <c r="AF19" s="97"/>
      <c r="AG19" s="97"/>
      <c r="AH19" s="98"/>
      <c r="AI19" s="98"/>
      <c r="AJ19" s="98"/>
      <c r="AK19" s="99"/>
      <c r="AL19" s="89"/>
      <c r="AM19" s="90"/>
      <c r="AN19" s="20"/>
    </row>
    <row r="20" spans="1:40" ht="13.5">
      <c r="A20" s="10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102"/>
      <c r="M20" s="102"/>
      <c r="N20" s="78"/>
      <c r="O20" s="95"/>
      <c r="P20" s="112"/>
      <c r="Q20" s="112"/>
      <c r="R20" s="92"/>
      <c r="S20" s="92"/>
      <c r="T20" s="92"/>
      <c r="U20" s="92"/>
      <c r="V20" s="78"/>
      <c r="W20" s="95"/>
      <c r="X20" s="92"/>
      <c r="Y20" s="92"/>
      <c r="Z20" s="92"/>
      <c r="AA20" s="92"/>
      <c r="AB20" s="92"/>
      <c r="AC20" s="92"/>
      <c r="AD20" s="78"/>
      <c r="AE20" s="96"/>
      <c r="AF20" s="97"/>
      <c r="AG20" s="97"/>
      <c r="AH20" s="98"/>
      <c r="AI20" s="98"/>
      <c r="AJ20" s="98"/>
      <c r="AK20" s="99"/>
      <c r="AL20" s="89"/>
      <c r="AM20" s="90"/>
      <c r="AN20" s="20"/>
    </row>
    <row r="21" spans="1:40" ht="13.5">
      <c r="A21" s="10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102"/>
      <c r="M21" s="102"/>
      <c r="N21" s="78"/>
      <c r="O21" s="95"/>
      <c r="P21" s="112"/>
      <c r="Q21" s="112"/>
      <c r="R21" s="92"/>
      <c r="S21" s="92"/>
      <c r="T21" s="92"/>
      <c r="U21" s="92"/>
      <c r="V21" s="78"/>
      <c r="W21" s="95"/>
      <c r="X21" s="92"/>
      <c r="Y21" s="92"/>
      <c r="Z21" s="92"/>
      <c r="AA21" s="92"/>
      <c r="AB21" s="92"/>
      <c r="AC21" s="92"/>
      <c r="AD21" s="78"/>
      <c r="AE21" s="96"/>
      <c r="AF21" s="97"/>
      <c r="AG21" s="97"/>
      <c r="AH21" s="98"/>
      <c r="AI21" s="98"/>
      <c r="AJ21" s="98"/>
      <c r="AK21" s="99"/>
      <c r="AL21" s="89"/>
      <c r="AM21" s="90"/>
      <c r="AN21" s="20"/>
    </row>
    <row r="22" spans="1:40" ht="13.5">
      <c r="A22" s="10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102"/>
      <c r="M22" s="102"/>
      <c r="N22" s="78"/>
      <c r="O22" s="95"/>
      <c r="P22" s="112"/>
      <c r="Q22" s="112"/>
      <c r="R22" s="92"/>
      <c r="S22" s="92"/>
      <c r="T22" s="92"/>
      <c r="U22" s="92"/>
      <c r="V22" s="78"/>
      <c r="W22" s="95"/>
      <c r="X22" s="92"/>
      <c r="Y22" s="92"/>
      <c r="Z22" s="92"/>
      <c r="AA22" s="92"/>
      <c r="AB22" s="92"/>
      <c r="AC22" s="92"/>
      <c r="AD22" s="78"/>
      <c r="AE22" s="96"/>
      <c r="AF22" s="97"/>
      <c r="AG22" s="97"/>
      <c r="AH22" s="98"/>
      <c r="AI22" s="98"/>
      <c r="AJ22" s="98"/>
      <c r="AK22" s="99"/>
      <c r="AL22" s="89"/>
      <c r="AM22" s="90"/>
      <c r="AN22" s="20"/>
    </row>
    <row r="23" spans="1:40" ht="13.5">
      <c r="A23" s="10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102"/>
      <c r="M23" s="102"/>
      <c r="N23" s="78"/>
      <c r="O23" s="91"/>
      <c r="P23" s="112"/>
      <c r="Q23" s="112"/>
      <c r="R23" s="92"/>
      <c r="S23" s="92"/>
      <c r="T23" s="92"/>
      <c r="U23" s="92"/>
      <c r="V23" s="78"/>
      <c r="W23" s="91"/>
      <c r="X23" s="92"/>
      <c r="Y23" s="92"/>
      <c r="Z23" s="92"/>
      <c r="AA23" s="92"/>
      <c r="AB23" s="92"/>
      <c r="AC23" s="92"/>
      <c r="AD23" s="78"/>
      <c r="AE23" s="96"/>
      <c r="AF23" s="97"/>
      <c r="AG23" s="97"/>
      <c r="AH23" s="98"/>
      <c r="AI23" s="98"/>
      <c r="AJ23" s="98"/>
      <c r="AK23" s="99"/>
      <c r="AL23" s="89"/>
      <c r="AM23" s="90"/>
      <c r="AN23" s="20"/>
    </row>
    <row r="24" spans="1:40" ht="13.5">
      <c r="A24" s="10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102"/>
      <c r="M24" s="102"/>
      <c r="N24" s="79"/>
      <c r="O24" s="91"/>
      <c r="P24" s="112"/>
      <c r="Q24" s="112"/>
      <c r="R24" s="92"/>
      <c r="S24" s="92"/>
      <c r="T24" s="92"/>
      <c r="U24" s="92"/>
      <c r="V24" s="79"/>
      <c r="W24" s="91"/>
      <c r="X24" s="92"/>
      <c r="Y24" s="92"/>
      <c r="Z24" s="92"/>
      <c r="AA24" s="92"/>
      <c r="AB24" s="92"/>
      <c r="AC24" s="92"/>
      <c r="AD24" s="79"/>
      <c r="AE24" s="96"/>
      <c r="AF24" s="97"/>
      <c r="AG24" s="97"/>
      <c r="AH24" s="98"/>
      <c r="AI24" s="98"/>
      <c r="AJ24" s="98"/>
      <c r="AK24" s="99"/>
      <c r="AL24" s="89"/>
      <c r="AM24" s="90"/>
      <c r="AN24" s="20"/>
    </row>
    <row r="25" spans="1:40" ht="13.5" customHeight="1">
      <c r="A25" s="102" t="s">
        <v>36</v>
      </c>
      <c r="B25" s="92" t="s">
        <v>41</v>
      </c>
      <c r="C25" s="92"/>
      <c r="D25" s="92"/>
      <c r="E25" s="92"/>
      <c r="F25" s="92"/>
      <c r="G25" s="92"/>
      <c r="H25" s="92"/>
      <c r="I25" s="92"/>
      <c r="J25" s="92"/>
      <c r="K25" s="92"/>
      <c r="L25" s="102">
        <v>1</v>
      </c>
      <c r="M25" s="102"/>
      <c r="N25" s="77"/>
      <c r="O25" s="91" t="s">
        <v>42</v>
      </c>
      <c r="P25" s="112"/>
      <c r="Q25" s="112"/>
      <c r="R25" s="92"/>
      <c r="S25" s="92"/>
      <c r="T25" s="92"/>
      <c r="U25" s="92"/>
      <c r="V25" s="77"/>
      <c r="W25" s="95" t="s">
        <v>50</v>
      </c>
      <c r="X25" s="92"/>
      <c r="Y25" s="92"/>
      <c r="Z25" s="92"/>
      <c r="AA25" s="92"/>
      <c r="AB25" s="92"/>
      <c r="AC25" s="92"/>
      <c r="AD25" s="77"/>
      <c r="AE25" s="96" t="s">
        <v>43</v>
      </c>
      <c r="AF25" s="97"/>
      <c r="AG25" s="97"/>
      <c r="AH25" s="101"/>
      <c r="AI25" s="101"/>
      <c r="AJ25" s="101"/>
      <c r="AK25" s="51"/>
      <c r="AL25" s="89">
        <f aca="true" t="shared" si="0" ref="AL25:AM28">IF(AND(N25="レ",V25="",AD25=""),L25*1,IF(AND(N25="",V25="レ",AD25=""),L25*3,IF(AND(N25="",V25="",AD25="レ"),L25*5,"")))</f>
      </c>
      <c r="AM25" s="90">
        <f t="shared" si="0"/>
      </c>
      <c r="AN25" s="20"/>
    </row>
    <row r="26" spans="1:40" ht="13.5" customHeight="1">
      <c r="A26" s="10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102"/>
      <c r="M26" s="102"/>
      <c r="N26" s="78"/>
      <c r="O26" s="91"/>
      <c r="P26" s="112"/>
      <c r="Q26" s="112"/>
      <c r="R26" s="92"/>
      <c r="S26" s="92"/>
      <c r="T26" s="92"/>
      <c r="U26" s="92"/>
      <c r="V26" s="78"/>
      <c r="W26" s="95"/>
      <c r="X26" s="92"/>
      <c r="Y26" s="92"/>
      <c r="Z26" s="92"/>
      <c r="AA26" s="92"/>
      <c r="AB26" s="92"/>
      <c r="AC26" s="92"/>
      <c r="AD26" s="78"/>
      <c r="AE26" s="96"/>
      <c r="AF26" s="97"/>
      <c r="AG26" s="97"/>
      <c r="AH26" s="101"/>
      <c r="AI26" s="101"/>
      <c r="AJ26" s="101"/>
      <c r="AK26" s="51"/>
      <c r="AL26" s="89"/>
      <c r="AM26" s="90"/>
      <c r="AN26" s="20"/>
    </row>
    <row r="27" spans="1:40" ht="13.5">
      <c r="A27" s="10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102"/>
      <c r="M27" s="102"/>
      <c r="N27" s="78"/>
      <c r="O27" s="91"/>
      <c r="P27" s="112"/>
      <c r="Q27" s="112"/>
      <c r="R27" s="92"/>
      <c r="S27" s="92"/>
      <c r="T27" s="92"/>
      <c r="U27" s="92"/>
      <c r="V27" s="78"/>
      <c r="W27" s="91"/>
      <c r="X27" s="92"/>
      <c r="Y27" s="92"/>
      <c r="Z27" s="92"/>
      <c r="AA27" s="92"/>
      <c r="AB27" s="92"/>
      <c r="AC27" s="92"/>
      <c r="AD27" s="78"/>
      <c r="AE27" s="100"/>
      <c r="AF27" s="53"/>
      <c r="AG27" s="53"/>
      <c r="AH27" s="101"/>
      <c r="AI27" s="101"/>
      <c r="AJ27" s="101"/>
      <c r="AK27" s="51"/>
      <c r="AL27" s="89">
        <f t="shared" si="0"/>
      </c>
      <c r="AM27" s="90">
        <f t="shared" si="0"/>
      </c>
      <c r="AN27" s="20"/>
    </row>
    <row r="28" spans="1:40" ht="13.5">
      <c r="A28" s="10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102"/>
      <c r="M28" s="102"/>
      <c r="N28" s="79"/>
      <c r="O28" s="91"/>
      <c r="P28" s="112"/>
      <c r="Q28" s="112"/>
      <c r="R28" s="92"/>
      <c r="S28" s="92"/>
      <c r="T28" s="92"/>
      <c r="U28" s="92"/>
      <c r="V28" s="79"/>
      <c r="W28" s="91"/>
      <c r="X28" s="92"/>
      <c r="Y28" s="92"/>
      <c r="Z28" s="92"/>
      <c r="AA28" s="92"/>
      <c r="AB28" s="92"/>
      <c r="AC28" s="92"/>
      <c r="AD28" s="79"/>
      <c r="AE28" s="100"/>
      <c r="AF28" s="53"/>
      <c r="AG28" s="53"/>
      <c r="AH28" s="101"/>
      <c r="AI28" s="101"/>
      <c r="AJ28" s="101"/>
      <c r="AK28" s="51"/>
      <c r="AL28" s="89">
        <f t="shared" si="0"/>
      </c>
      <c r="AM28" s="90">
        <f t="shared" si="0"/>
      </c>
      <c r="AN28" s="20"/>
    </row>
    <row r="29" spans="1:43" ht="13.5">
      <c r="A29" s="102" t="s">
        <v>44</v>
      </c>
      <c r="B29" s="92" t="s">
        <v>61</v>
      </c>
      <c r="C29" s="92"/>
      <c r="D29" s="92"/>
      <c r="E29" s="92"/>
      <c r="F29" s="92"/>
      <c r="G29" s="92"/>
      <c r="H29" s="92"/>
      <c r="I29" s="92"/>
      <c r="J29" s="92"/>
      <c r="K29" s="92"/>
      <c r="L29" s="102">
        <v>2</v>
      </c>
      <c r="M29" s="102"/>
      <c r="N29" s="77"/>
      <c r="O29" s="100" t="s">
        <v>62</v>
      </c>
      <c r="P29" s="53"/>
      <c r="Q29" s="53"/>
      <c r="R29" s="101"/>
      <c r="S29" s="101"/>
      <c r="T29" s="101"/>
      <c r="U29" s="101"/>
      <c r="V29" s="77"/>
      <c r="W29" s="100" t="s">
        <v>63</v>
      </c>
      <c r="X29" s="101"/>
      <c r="Y29" s="101"/>
      <c r="Z29" s="101"/>
      <c r="AA29" s="101"/>
      <c r="AB29" s="101"/>
      <c r="AC29" s="101"/>
      <c r="AD29" s="77"/>
      <c r="AE29" s="100" t="s">
        <v>64</v>
      </c>
      <c r="AF29" s="53"/>
      <c r="AG29" s="53"/>
      <c r="AH29" s="101"/>
      <c r="AI29" s="101"/>
      <c r="AJ29" s="101"/>
      <c r="AK29" s="51"/>
      <c r="AL29" s="89">
        <f aca="true" t="shared" si="1" ref="AL29:AL40">IF(AND(N29="レ",V29="",AD29=""),L29*1,IF(AND(N29="",V29="レ",AD29=""),L29*3,IF(AND(N29="",V29="",AD29="レ"),L29*5,"")))</f>
      </c>
      <c r="AM29" s="90">
        <f aca="true" t="shared" si="2" ref="AM29:AM40">IF(AND(O29="レ",W29="",AE29=""),M29*1,IF(AND(O29="",W29="レ",AE29=""),M29*3,IF(AND(O29="",W29="",AE29="レ"),M29*5,"")))</f>
      </c>
      <c r="AN29" s="20"/>
      <c r="AQ29" s="32"/>
    </row>
    <row r="30" spans="1:43" ht="13.5">
      <c r="A30" s="10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102"/>
      <c r="M30" s="102"/>
      <c r="N30" s="78"/>
      <c r="O30" s="100"/>
      <c r="P30" s="53"/>
      <c r="Q30" s="53"/>
      <c r="R30" s="101"/>
      <c r="S30" s="101"/>
      <c r="T30" s="101"/>
      <c r="U30" s="101"/>
      <c r="V30" s="78"/>
      <c r="W30" s="100"/>
      <c r="X30" s="101"/>
      <c r="Y30" s="101"/>
      <c r="Z30" s="101"/>
      <c r="AA30" s="101"/>
      <c r="AB30" s="101"/>
      <c r="AC30" s="101"/>
      <c r="AD30" s="78"/>
      <c r="AE30" s="100"/>
      <c r="AF30" s="53"/>
      <c r="AG30" s="53"/>
      <c r="AH30" s="101"/>
      <c r="AI30" s="101"/>
      <c r="AJ30" s="101"/>
      <c r="AK30" s="51"/>
      <c r="AL30" s="89"/>
      <c r="AM30" s="90"/>
      <c r="AN30" s="20"/>
      <c r="AQ30" s="32"/>
    </row>
    <row r="31" spans="1:40" ht="13.5">
      <c r="A31" s="10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102"/>
      <c r="M31" s="102"/>
      <c r="N31" s="78"/>
      <c r="O31" s="100"/>
      <c r="P31" s="53"/>
      <c r="Q31" s="53"/>
      <c r="R31" s="101"/>
      <c r="S31" s="101"/>
      <c r="T31" s="101"/>
      <c r="U31" s="101"/>
      <c r="V31" s="78"/>
      <c r="W31" s="100"/>
      <c r="X31" s="101"/>
      <c r="Y31" s="101"/>
      <c r="Z31" s="101"/>
      <c r="AA31" s="101"/>
      <c r="AB31" s="101"/>
      <c r="AC31" s="101"/>
      <c r="AD31" s="78"/>
      <c r="AE31" s="100"/>
      <c r="AF31" s="53"/>
      <c r="AG31" s="53"/>
      <c r="AH31" s="101"/>
      <c r="AI31" s="101"/>
      <c r="AJ31" s="101"/>
      <c r="AK31" s="51"/>
      <c r="AL31" s="89">
        <f t="shared" si="1"/>
      </c>
      <c r="AM31" s="90">
        <f t="shared" si="2"/>
      </c>
      <c r="AN31" s="20"/>
    </row>
    <row r="32" spans="1:40" ht="13.5">
      <c r="A32" s="10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102"/>
      <c r="M32" s="102"/>
      <c r="N32" s="79"/>
      <c r="O32" s="100"/>
      <c r="P32" s="53"/>
      <c r="Q32" s="53"/>
      <c r="R32" s="101"/>
      <c r="S32" s="101"/>
      <c r="T32" s="101"/>
      <c r="U32" s="101"/>
      <c r="V32" s="79"/>
      <c r="W32" s="100"/>
      <c r="X32" s="101"/>
      <c r="Y32" s="101"/>
      <c r="Z32" s="101"/>
      <c r="AA32" s="101"/>
      <c r="AB32" s="101"/>
      <c r="AC32" s="101"/>
      <c r="AD32" s="79"/>
      <c r="AE32" s="100"/>
      <c r="AF32" s="53"/>
      <c r="AG32" s="53"/>
      <c r="AH32" s="101"/>
      <c r="AI32" s="101"/>
      <c r="AJ32" s="101"/>
      <c r="AK32" s="51"/>
      <c r="AL32" s="89">
        <f t="shared" si="1"/>
      </c>
      <c r="AM32" s="90">
        <f t="shared" si="2"/>
      </c>
      <c r="AN32" s="20"/>
    </row>
    <row r="33" spans="1:40" ht="13.5">
      <c r="A33" s="102" t="s">
        <v>45</v>
      </c>
      <c r="B33" s="113" t="s">
        <v>170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4">
        <v>2</v>
      </c>
      <c r="M33" s="114"/>
      <c r="N33" s="77"/>
      <c r="O33" s="91" t="s">
        <v>48</v>
      </c>
      <c r="P33" s="112"/>
      <c r="Q33" s="112"/>
      <c r="R33" s="92"/>
      <c r="S33" s="92"/>
      <c r="T33" s="92"/>
      <c r="U33" s="92"/>
      <c r="V33" s="77"/>
      <c r="W33" s="95" t="s">
        <v>49</v>
      </c>
      <c r="X33" s="92"/>
      <c r="Y33" s="92"/>
      <c r="Z33" s="92"/>
      <c r="AA33" s="92"/>
      <c r="AB33" s="92"/>
      <c r="AC33" s="92"/>
      <c r="AD33" s="77"/>
      <c r="AE33" s="91" t="s">
        <v>65</v>
      </c>
      <c r="AF33" s="112"/>
      <c r="AG33" s="112"/>
      <c r="AH33" s="92"/>
      <c r="AI33" s="92"/>
      <c r="AJ33" s="92"/>
      <c r="AK33" s="115"/>
      <c r="AL33" s="89">
        <f t="shared" si="1"/>
      </c>
      <c r="AM33" s="90">
        <f t="shared" si="2"/>
      </c>
      <c r="AN33" s="20"/>
    </row>
    <row r="34" spans="1:40" ht="13.5">
      <c r="A34" s="10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4"/>
      <c r="M34" s="114"/>
      <c r="N34" s="78"/>
      <c r="O34" s="91"/>
      <c r="P34" s="112"/>
      <c r="Q34" s="112"/>
      <c r="R34" s="92"/>
      <c r="S34" s="92"/>
      <c r="T34" s="92"/>
      <c r="U34" s="92"/>
      <c r="V34" s="78"/>
      <c r="W34" s="95"/>
      <c r="X34" s="92"/>
      <c r="Y34" s="92"/>
      <c r="Z34" s="92"/>
      <c r="AA34" s="92"/>
      <c r="AB34" s="92"/>
      <c r="AC34" s="92"/>
      <c r="AD34" s="78"/>
      <c r="AE34" s="91"/>
      <c r="AF34" s="112"/>
      <c r="AG34" s="112"/>
      <c r="AH34" s="92"/>
      <c r="AI34" s="92"/>
      <c r="AJ34" s="92"/>
      <c r="AK34" s="115"/>
      <c r="AL34" s="89"/>
      <c r="AM34" s="90"/>
      <c r="AN34" s="20"/>
    </row>
    <row r="35" spans="1:40" ht="13.5">
      <c r="A35" s="10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114"/>
      <c r="N35" s="78"/>
      <c r="O35" s="91"/>
      <c r="P35" s="112"/>
      <c r="Q35" s="112"/>
      <c r="R35" s="92"/>
      <c r="S35" s="92"/>
      <c r="T35" s="92"/>
      <c r="U35" s="92"/>
      <c r="V35" s="78"/>
      <c r="W35" s="91"/>
      <c r="X35" s="92"/>
      <c r="Y35" s="92"/>
      <c r="Z35" s="92"/>
      <c r="AA35" s="92"/>
      <c r="AB35" s="92"/>
      <c r="AC35" s="92"/>
      <c r="AD35" s="78"/>
      <c r="AE35" s="91"/>
      <c r="AF35" s="112"/>
      <c r="AG35" s="112"/>
      <c r="AH35" s="92"/>
      <c r="AI35" s="92"/>
      <c r="AJ35" s="92"/>
      <c r="AK35" s="115"/>
      <c r="AL35" s="89">
        <f t="shared" si="1"/>
      </c>
      <c r="AM35" s="90">
        <f t="shared" si="2"/>
      </c>
      <c r="AN35" s="20"/>
    </row>
    <row r="36" spans="1:40" ht="13.5">
      <c r="A36" s="10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  <c r="M36" s="114"/>
      <c r="N36" s="79"/>
      <c r="O36" s="91"/>
      <c r="P36" s="112"/>
      <c r="Q36" s="112"/>
      <c r="R36" s="92"/>
      <c r="S36" s="92"/>
      <c r="T36" s="92"/>
      <c r="U36" s="92"/>
      <c r="V36" s="79"/>
      <c r="W36" s="91"/>
      <c r="X36" s="92"/>
      <c r="Y36" s="92"/>
      <c r="Z36" s="92"/>
      <c r="AA36" s="92"/>
      <c r="AB36" s="92"/>
      <c r="AC36" s="92"/>
      <c r="AD36" s="79"/>
      <c r="AE36" s="91"/>
      <c r="AF36" s="112"/>
      <c r="AG36" s="112"/>
      <c r="AH36" s="92"/>
      <c r="AI36" s="92"/>
      <c r="AJ36" s="92"/>
      <c r="AK36" s="115"/>
      <c r="AL36" s="89">
        <f t="shared" si="1"/>
      </c>
      <c r="AM36" s="90">
        <f t="shared" si="2"/>
      </c>
      <c r="AN36" s="20"/>
    </row>
    <row r="37" spans="1:40" ht="13.5" customHeight="1">
      <c r="A37" s="102" t="s">
        <v>46</v>
      </c>
      <c r="B37" s="103" t="s">
        <v>171</v>
      </c>
      <c r="C37" s="104"/>
      <c r="D37" s="104"/>
      <c r="E37" s="104"/>
      <c r="F37" s="104"/>
      <c r="G37" s="104"/>
      <c r="H37" s="104"/>
      <c r="I37" s="104"/>
      <c r="J37" s="104"/>
      <c r="K37" s="105"/>
      <c r="L37" s="102">
        <v>2</v>
      </c>
      <c r="M37" s="102"/>
      <c r="N37" s="77"/>
      <c r="O37" s="91" t="s">
        <v>66</v>
      </c>
      <c r="P37" s="112"/>
      <c r="Q37" s="112"/>
      <c r="R37" s="92"/>
      <c r="S37" s="92"/>
      <c r="T37" s="92"/>
      <c r="U37" s="92"/>
      <c r="V37" s="77"/>
      <c r="W37" s="80" t="s">
        <v>78</v>
      </c>
      <c r="X37" s="81"/>
      <c r="Y37" s="81"/>
      <c r="Z37" s="81"/>
      <c r="AA37" s="81"/>
      <c r="AB37" s="81"/>
      <c r="AC37" s="82"/>
      <c r="AD37" s="77"/>
      <c r="AE37" s="80" t="s">
        <v>79</v>
      </c>
      <c r="AF37" s="81"/>
      <c r="AG37" s="81"/>
      <c r="AH37" s="81"/>
      <c r="AI37" s="81"/>
      <c r="AJ37" s="81"/>
      <c r="AK37" s="81"/>
      <c r="AL37" s="89">
        <f t="shared" si="1"/>
      </c>
      <c r="AM37" s="90">
        <f t="shared" si="2"/>
      </c>
      <c r="AN37" s="20"/>
    </row>
    <row r="38" spans="1:40" ht="13.5" customHeight="1">
      <c r="A38" s="102"/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102"/>
      <c r="M38" s="102"/>
      <c r="N38" s="78"/>
      <c r="O38" s="91"/>
      <c r="P38" s="112"/>
      <c r="Q38" s="112"/>
      <c r="R38" s="92"/>
      <c r="S38" s="92"/>
      <c r="T38" s="92"/>
      <c r="U38" s="92"/>
      <c r="V38" s="78"/>
      <c r="W38" s="83"/>
      <c r="X38" s="84"/>
      <c r="Y38" s="84"/>
      <c r="Z38" s="84"/>
      <c r="AA38" s="84"/>
      <c r="AB38" s="84"/>
      <c r="AC38" s="85"/>
      <c r="AD38" s="78"/>
      <c r="AE38" s="83"/>
      <c r="AF38" s="84"/>
      <c r="AG38" s="84"/>
      <c r="AH38" s="84"/>
      <c r="AI38" s="84"/>
      <c r="AJ38" s="84"/>
      <c r="AK38" s="84"/>
      <c r="AL38" s="89"/>
      <c r="AM38" s="90"/>
      <c r="AN38" s="20"/>
    </row>
    <row r="39" spans="1:40" ht="13.5">
      <c r="A39" s="102"/>
      <c r="B39" s="106"/>
      <c r="C39" s="107"/>
      <c r="D39" s="107"/>
      <c r="E39" s="107"/>
      <c r="F39" s="107"/>
      <c r="G39" s="107"/>
      <c r="H39" s="107"/>
      <c r="I39" s="107"/>
      <c r="J39" s="107"/>
      <c r="K39" s="108"/>
      <c r="L39" s="102"/>
      <c r="M39" s="102"/>
      <c r="N39" s="78"/>
      <c r="O39" s="91"/>
      <c r="P39" s="112"/>
      <c r="Q39" s="112"/>
      <c r="R39" s="92"/>
      <c r="S39" s="92"/>
      <c r="T39" s="92"/>
      <c r="U39" s="92"/>
      <c r="V39" s="78"/>
      <c r="W39" s="83"/>
      <c r="X39" s="84"/>
      <c r="Y39" s="84"/>
      <c r="Z39" s="84"/>
      <c r="AA39" s="84"/>
      <c r="AB39" s="84"/>
      <c r="AC39" s="85"/>
      <c r="AD39" s="78"/>
      <c r="AE39" s="83"/>
      <c r="AF39" s="84"/>
      <c r="AG39" s="84"/>
      <c r="AH39" s="84"/>
      <c r="AI39" s="84"/>
      <c r="AJ39" s="84"/>
      <c r="AK39" s="84"/>
      <c r="AL39" s="89">
        <f t="shared" si="1"/>
      </c>
      <c r="AM39" s="90">
        <f t="shared" si="2"/>
      </c>
      <c r="AN39" s="20"/>
    </row>
    <row r="40" spans="1:40" ht="14.25" thickBot="1">
      <c r="A40" s="102"/>
      <c r="B40" s="109"/>
      <c r="C40" s="110"/>
      <c r="D40" s="110"/>
      <c r="E40" s="110"/>
      <c r="F40" s="110"/>
      <c r="G40" s="110"/>
      <c r="H40" s="110"/>
      <c r="I40" s="110"/>
      <c r="J40" s="110"/>
      <c r="K40" s="111"/>
      <c r="L40" s="102"/>
      <c r="M40" s="102"/>
      <c r="N40" s="79"/>
      <c r="O40" s="91"/>
      <c r="P40" s="112"/>
      <c r="Q40" s="112"/>
      <c r="R40" s="92"/>
      <c r="S40" s="92"/>
      <c r="T40" s="92"/>
      <c r="U40" s="92"/>
      <c r="V40" s="79"/>
      <c r="W40" s="86"/>
      <c r="X40" s="87"/>
      <c r="Y40" s="87"/>
      <c r="Z40" s="87"/>
      <c r="AA40" s="87"/>
      <c r="AB40" s="87"/>
      <c r="AC40" s="88"/>
      <c r="AD40" s="79"/>
      <c r="AE40" s="86"/>
      <c r="AF40" s="87"/>
      <c r="AG40" s="87"/>
      <c r="AH40" s="87"/>
      <c r="AI40" s="87"/>
      <c r="AJ40" s="87"/>
      <c r="AK40" s="87"/>
      <c r="AL40" s="89">
        <f t="shared" si="1"/>
      </c>
      <c r="AM40" s="90">
        <f t="shared" si="2"/>
      </c>
      <c r="AN40" s="20"/>
    </row>
    <row r="41" spans="1:40" ht="13.5" customHeight="1">
      <c r="A41" s="131" t="s">
        <v>76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3"/>
      <c r="AL41" s="131">
        <f>SUM(AL15:AM40)</f>
        <v>0</v>
      </c>
      <c r="AM41" s="133"/>
      <c r="AN41" s="20"/>
    </row>
    <row r="42" spans="1:43" ht="14.25" thickBo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6"/>
      <c r="AL42" s="134"/>
      <c r="AM42" s="136"/>
      <c r="AN42" s="20"/>
      <c r="AQ42"/>
    </row>
    <row r="43" spans="1:40" ht="13.5">
      <c r="A43" s="125" t="s">
        <v>72</v>
      </c>
      <c r="B43" s="126" t="s">
        <v>34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>
        <v>7</v>
      </c>
      <c r="M43" s="127"/>
      <c r="N43" s="120"/>
      <c r="O43" s="129" t="s">
        <v>35</v>
      </c>
      <c r="P43" s="88"/>
      <c r="Q43" s="88"/>
      <c r="R43" s="130"/>
      <c r="S43" s="130"/>
      <c r="T43" s="130"/>
      <c r="U43" s="130"/>
      <c r="V43" s="70"/>
      <c r="W43" s="71"/>
      <c r="X43" s="71"/>
      <c r="Y43" s="71"/>
      <c r="Z43" s="71"/>
      <c r="AA43" s="71"/>
      <c r="AB43" s="71"/>
      <c r="AC43" s="122"/>
      <c r="AD43" s="70"/>
      <c r="AE43" s="71"/>
      <c r="AF43" s="71"/>
      <c r="AG43" s="71"/>
      <c r="AH43" s="71"/>
      <c r="AI43" s="71"/>
      <c r="AJ43" s="71"/>
      <c r="AK43" s="71"/>
      <c r="AL43" s="89">
        <f aca="true" t="shared" si="3" ref="AL43:AL54">IF(AND(N43="レ",V43="",AD43=""),L43*1,IF(AND(N43="",V43="レ",AD43=""),L43*3,IF(AND(N43="",V43="",AD43="レ"),L43*5,"")))</f>
      </c>
      <c r="AM43" s="90">
        <f aca="true" t="shared" si="4" ref="AM43:AM54">IF(AND(O43="レ",W43="",AE43=""),M43*1,IF(AND(O43="",W43="レ",AE43=""),M43*3,IF(AND(O43="",W43="",AE43="レ"),M43*5,"")))</f>
      </c>
      <c r="AN43" s="20"/>
    </row>
    <row r="44" spans="1:40" ht="15" customHeight="1">
      <c r="A44" s="10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14"/>
      <c r="N44" s="120"/>
      <c r="O44" s="91"/>
      <c r="P44" s="112"/>
      <c r="Q44" s="112"/>
      <c r="R44" s="92"/>
      <c r="S44" s="92"/>
      <c r="T44" s="92"/>
      <c r="U44" s="92"/>
      <c r="V44" s="72"/>
      <c r="W44" s="73"/>
      <c r="X44" s="73"/>
      <c r="Y44" s="73"/>
      <c r="Z44" s="73"/>
      <c r="AA44" s="73"/>
      <c r="AB44" s="73"/>
      <c r="AC44" s="123"/>
      <c r="AD44" s="72"/>
      <c r="AE44" s="73"/>
      <c r="AF44" s="73"/>
      <c r="AG44" s="73"/>
      <c r="AH44" s="73"/>
      <c r="AI44" s="73"/>
      <c r="AJ44" s="73"/>
      <c r="AK44" s="73"/>
      <c r="AL44" s="89">
        <f t="shared" si="3"/>
      </c>
      <c r="AM44" s="90">
        <f t="shared" si="4"/>
      </c>
      <c r="AN44" s="20"/>
    </row>
    <row r="45" spans="1:40" ht="15" customHeight="1">
      <c r="A45" s="10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4"/>
      <c r="M45" s="114"/>
      <c r="N45" s="128"/>
      <c r="O45" s="91"/>
      <c r="P45" s="112"/>
      <c r="Q45" s="112"/>
      <c r="R45" s="92"/>
      <c r="S45" s="92"/>
      <c r="T45" s="92"/>
      <c r="U45" s="92"/>
      <c r="V45" s="74"/>
      <c r="W45" s="75"/>
      <c r="X45" s="75"/>
      <c r="Y45" s="75"/>
      <c r="Z45" s="75"/>
      <c r="AA45" s="75"/>
      <c r="AB45" s="75"/>
      <c r="AC45" s="124"/>
      <c r="AD45" s="74"/>
      <c r="AE45" s="75"/>
      <c r="AF45" s="75"/>
      <c r="AG45" s="75"/>
      <c r="AH45" s="75"/>
      <c r="AI45" s="75"/>
      <c r="AJ45" s="75"/>
      <c r="AK45" s="75"/>
      <c r="AL45" s="89">
        <f t="shared" si="3"/>
      </c>
      <c r="AM45" s="90">
        <f t="shared" si="4"/>
      </c>
      <c r="AN45" s="20"/>
    </row>
    <row r="46" spans="1:40" ht="15" customHeight="1">
      <c r="A46" s="102" t="s">
        <v>73</v>
      </c>
      <c r="B46" s="113" t="s">
        <v>47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4">
        <v>5</v>
      </c>
      <c r="M46" s="114"/>
      <c r="N46" s="119"/>
      <c r="O46" s="91" t="s">
        <v>37</v>
      </c>
      <c r="P46" s="112"/>
      <c r="Q46" s="112"/>
      <c r="R46" s="92"/>
      <c r="S46" s="92"/>
      <c r="T46" s="92"/>
      <c r="U46" s="92"/>
      <c r="V46" s="119"/>
      <c r="W46" s="91" t="s">
        <v>80</v>
      </c>
      <c r="X46" s="92"/>
      <c r="Y46" s="92"/>
      <c r="Z46" s="92"/>
      <c r="AA46" s="92"/>
      <c r="AB46" s="92"/>
      <c r="AC46" s="92"/>
      <c r="AD46" s="119"/>
      <c r="AE46" s="91" t="s">
        <v>38</v>
      </c>
      <c r="AF46" s="112"/>
      <c r="AG46" s="112"/>
      <c r="AH46" s="92"/>
      <c r="AI46" s="92"/>
      <c r="AJ46" s="92"/>
      <c r="AK46" s="115"/>
      <c r="AL46" s="89">
        <f t="shared" si="3"/>
      </c>
      <c r="AM46" s="90">
        <f t="shared" si="4"/>
      </c>
      <c r="AN46" s="20"/>
    </row>
    <row r="47" spans="1:64" ht="15" customHeight="1">
      <c r="A47" s="10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4"/>
      <c r="M47" s="114"/>
      <c r="N47" s="120"/>
      <c r="O47" s="91"/>
      <c r="P47" s="112"/>
      <c r="Q47" s="112"/>
      <c r="R47" s="92"/>
      <c r="S47" s="92"/>
      <c r="T47" s="92"/>
      <c r="U47" s="92"/>
      <c r="V47" s="120"/>
      <c r="W47" s="91"/>
      <c r="X47" s="92"/>
      <c r="Y47" s="92"/>
      <c r="Z47" s="92"/>
      <c r="AA47" s="92"/>
      <c r="AB47" s="92"/>
      <c r="AC47" s="92"/>
      <c r="AD47" s="120"/>
      <c r="AE47" s="91"/>
      <c r="AF47" s="112"/>
      <c r="AG47" s="112"/>
      <c r="AH47" s="92"/>
      <c r="AI47" s="92"/>
      <c r="AJ47" s="92"/>
      <c r="AK47" s="115"/>
      <c r="AL47" s="89">
        <f t="shared" si="3"/>
      </c>
      <c r="AM47" s="90">
        <f t="shared" si="4"/>
      </c>
      <c r="AN47" s="20"/>
      <c r="BL47" s="36"/>
    </row>
    <row r="48" spans="1:40" ht="15" customHeight="1">
      <c r="A48" s="10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M48" s="114"/>
      <c r="N48" s="128"/>
      <c r="O48" s="91"/>
      <c r="P48" s="112"/>
      <c r="Q48" s="112"/>
      <c r="R48" s="92"/>
      <c r="S48" s="92"/>
      <c r="T48" s="92"/>
      <c r="U48" s="92"/>
      <c r="V48" s="128"/>
      <c r="W48" s="91"/>
      <c r="X48" s="92"/>
      <c r="Y48" s="92"/>
      <c r="Z48" s="92"/>
      <c r="AA48" s="92"/>
      <c r="AB48" s="92"/>
      <c r="AC48" s="92"/>
      <c r="AD48" s="128"/>
      <c r="AE48" s="91"/>
      <c r="AF48" s="112"/>
      <c r="AG48" s="112"/>
      <c r="AH48" s="92"/>
      <c r="AI48" s="92"/>
      <c r="AJ48" s="92"/>
      <c r="AK48" s="115"/>
      <c r="AL48" s="89">
        <f t="shared" si="3"/>
      </c>
      <c r="AM48" s="90">
        <f t="shared" si="4"/>
      </c>
      <c r="AN48" s="20"/>
    </row>
    <row r="49" spans="1:40" ht="15" customHeight="1">
      <c r="A49" s="125" t="s">
        <v>75</v>
      </c>
      <c r="B49" s="126" t="s">
        <v>67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7">
        <v>10</v>
      </c>
      <c r="M49" s="127"/>
      <c r="N49" s="120"/>
      <c r="O49" s="129" t="s">
        <v>71</v>
      </c>
      <c r="P49" s="88"/>
      <c r="Q49" s="88"/>
      <c r="R49" s="130"/>
      <c r="S49" s="130"/>
      <c r="T49" s="130"/>
      <c r="U49" s="130"/>
      <c r="V49" s="72"/>
      <c r="W49" s="73"/>
      <c r="X49" s="73"/>
      <c r="Y49" s="73"/>
      <c r="Z49" s="73"/>
      <c r="AA49" s="73"/>
      <c r="AB49" s="73"/>
      <c r="AC49" s="123"/>
      <c r="AD49" s="72"/>
      <c r="AE49" s="73"/>
      <c r="AF49" s="73"/>
      <c r="AG49" s="73"/>
      <c r="AH49" s="73"/>
      <c r="AI49" s="73"/>
      <c r="AJ49" s="73"/>
      <c r="AK49" s="73"/>
      <c r="AL49" s="89">
        <f t="shared" si="3"/>
      </c>
      <c r="AM49" s="90">
        <f t="shared" si="4"/>
      </c>
      <c r="AN49" s="20"/>
    </row>
    <row r="50" spans="1:40" ht="15" customHeight="1">
      <c r="A50" s="10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114"/>
      <c r="N50" s="120"/>
      <c r="O50" s="91"/>
      <c r="P50" s="112"/>
      <c r="Q50" s="112"/>
      <c r="R50" s="92"/>
      <c r="S50" s="92"/>
      <c r="T50" s="92"/>
      <c r="U50" s="92"/>
      <c r="V50" s="72"/>
      <c r="W50" s="73"/>
      <c r="X50" s="73"/>
      <c r="Y50" s="73"/>
      <c r="Z50" s="73"/>
      <c r="AA50" s="73"/>
      <c r="AB50" s="73"/>
      <c r="AC50" s="123"/>
      <c r="AD50" s="72"/>
      <c r="AE50" s="73"/>
      <c r="AF50" s="73"/>
      <c r="AG50" s="73"/>
      <c r="AH50" s="73"/>
      <c r="AI50" s="73"/>
      <c r="AJ50" s="73"/>
      <c r="AK50" s="73"/>
      <c r="AL50" s="89">
        <f t="shared" si="3"/>
      </c>
      <c r="AM50" s="90">
        <f t="shared" si="4"/>
      </c>
      <c r="AN50" s="20"/>
    </row>
    <row r="51" spans="1:40" ht="15" customHeight="1">
      <c r="A51" s="10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4"/>
      <c r="M51" s="114"/>
      <c r="N51" s="128"/>
      <c r="O51" s="91"/>
      <c r="P51" s="112"/>
      <c r="Q51" s="112"/>
      <c r="R51" s="92"/>
      <c r="S51" s="92"/>
      <c r="T51" s="92"/>
      <c r="U51" s="92"/>
      <c r="V51" s="74"/>
      <c r="W51" s="75"/>
      <c r="X51" s="75"/>
      <c r="Y51" s="75"/>
      <c r="Z51" s="75"/>
      <c r="AA51" s="75"/>
      <c r="AB51" s="75"/>
      <c r="AC51" s="124"/>
      <c r="AD51" s="74"/>
      <c r="AE51" s="75"/>
      <c r="AF51" s="75"/>
      <c r="AG51" s="75"/>
      <c r="AH51" s="75"/>
      <c r="AI51" s="75"/>
      <c r="AJ51" s="75"/>
      <c r="AK51" s="75"/>
      <c r="AL51" s="89">
        <f t="shared" si="3"/>
      </c>
      <c r="AM51" s="90">
        <f t="shared" si="4"/>
      </c>
      <c r="AN51" s="20"/>
    </row>
    <row r="52" spans="1:40" ht="13.5">
      <c r="A52" s="102" t="s">
        <v>74</v>
      </c>
      <c r="B52" s="113" t="s">
        <v>68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4">
        <v>10</v>
      </c>
      <c r="M52" s="114"/>
      <c r="N52" s="119"/>
      <c r="O52" s="91" t="s">
        <v>69</v>
      </c>
      <c r="P52" s="112"/>
      <c r="Q52" s="112"/>
      <c r="R52" s="92"/>
      <c r="S52" s="92"/>
      <c r="T52" s="92"/>
      <c r="U52" s="92"/>
      <c r="V52" s="119"/>
      <c r="W52" s="91" t="s">
        <v>70</v>
      </c>
      <c r="X52" s="92"/>
      <c r="Y52" s="92"/>
      <c r="Z52" s="92"/>
      <c r="AA52" s="92"/>
      <c r="AB52" s="92"/>
      <c r="AC52" s="92"/>
      <c r="AD52" s="72"/>
      <c r="AE52" s="73"/>
      <c r="AF52" s="73"/>
      <c r="AG52" s="73"/>
      <c r="AH52" s="73"/>
      <c r="AI52" s="73"/>
      <c r="AJ52" s="73"/>
      <c r="AK52" s="73"/>
      <c r="AL52" s="89">
        <f t="shared" si="3"/>
      </c>
      <c r="AM52" s="90">
        <f t="shared" si="4"/>
      </c>
      <c r="AN52" s="20"/>
    </row>
    <row r="53" spans="1:44" ht="13.5" customHeight="1">
      <c r="A53" s="10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4"/>
      <c r="M53" s="114"/>
      <c r="N53" s="120"/>
      <c r="O53" s="91"/>
      <c r="P53" s="112"/>
      <c r="Q53" s="112"/>
      <c r="R53" s="92"/>
      <c r="S53" s="92"/>
      <c r="T53" s="92"/>
      <c r="U53" s="92"/>
      <c r="V53" s="120"/>
      <c r="W53" s="91"/>
      <c r="X53" s="92"/>
      <c r="Y53" s="92"/>
      <c r="Z53" s="92"/>
      <c r="AA53" s="92"/>
      <c r="AB53" s="92"/>
      <c r="AC53" s="92"/>
      <c r="AD53" s="72"/>
      <c r="AE53" s="73"/>
      <c r="AF53" s="73"/>
      <c r="AG53" s="73"/>
      <c r="AH53" s="73"/>
      <c r="AI53" s="73"/>
      <c r="AJ53" s="73"/>
      <c r="AK53" s="73"/>
      <c r="AL53" s="89">
        <f t="shared" si="3"/>
      </c>
      <c r="AM53" s="90">
        <f t="shared" si="4"/>
      </c>
      <c r="AN53" s="20"/>
      <c r="AQ53" s="76"/>
      <c r="AR53" s="76"/>
    </row>
    <row r="54" spans="1:44" ht="14.25" thickBot="1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118"/>
      <c r="N54" s="120"/>
      <c r="O54" s="93"/>
      <c r="P54" s="82"/>
      <c r="Q54" s="82"/>
      <c r="R54" s="94"/>
      <c r="S54" s="94"/>
      <c r="T54" s="94"/>
      <c r="U54" s="94"/>
      <c r="V54" s="120"/>
      <c r="W54" s="93"/>
      <c r="X54" s="94"/>
      <c r="Y54" s="94"/>
      <c r="Z54" s="94"/>
      <c r="AA54" s="94"/>
      <c r="AB54" s="94"/>
      <c r="AC54" s="94"/>
      <c r="AD54" s="74"/>
      <c r="AE54" s="75"/>
      <c r="AF54" s="75"/>
      <c r="AG54" s="75"/>
      <c r="AH54" s="75"/>
      <c r="AI54" s="75"/>
      <c r="AJ54" s="75"/>
      <c r="AK54" s="75"/>
      <c r="AL54" s="89">
        <f t="shared" si="3"/>
      </c>
      <c r="AM54" s="90">
        <f t="shared" si="4"/>
      </c>
      <c r="AN54" s="20"/>
      <c r="AQ54" s="76"/>
      <c r="AR54" s="76"/>
    </row>
    <row r="55" spans="1:40" ht="13.5" customHeight="1">
      <c r="A55" s="131" t="s">
        <v>77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3"/>
      <c r="AL55" s="66">
        <f>SUM(AL43:AM54)</f>
        <v>0</v>
      </c>
      <c r="AM55" s="67"/>
      <c r="AN55" s="20"/>
    </row>
    <row r="56" spans="1:40" ht="14.25" thickBot="1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6"/>
      <c r="AL56" s="68"/>
      <c r="AM56" s="69"/>
      <c r="AN56" s="20"/>
    </row>
    <row r="57" spans="1:40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0"/>
    </row>
    <row r="58" spans="1:40" ht="13.5" customHeight="1">
      <c r="A58" s="19"/>
      <c r="B58" s="19"/>
      <c r="C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20"/>
    </row>
    <row r="59" ht="13.5">
      <c r="AN59" s="20"/>
    </row>
    <row r="60" ht="13.5">
      <c r="AN60" s="20"/>
    </row>
    <row r="61" spans="1:40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1"/>
      <c r="T61" s="121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34"/>
      <c r="AI61" s="34"/>
      <c r="AJ61" s="34"/>
      <c r="AK61" s="34"/>
      <c r="AL61" s="34"/>
      <c r="AM61" s="34"/>
      <c r="AN61" s="20"/>
    </row>
    <row r="62" ht="13.5">
      <c r="AN62" s="20"/>
    </row>
    <row r="63" ht="13.5">
      <c r="AN63" s="20"/>
    </row>
    <row r="64" ht="13.5">
      <c r="AN64" s="20"/>
    </row>
    <row r="65" ht="15" customHeight="1">
      <c r="AN65" s="20"/>
    </row>
    <row r="66" ht="13.5">
      <c r="AN66" s="20"/>
    </row>
    <row r="67" ht="13.5">
      <c r="AN67" s="20"/>
    </row>
    <row r="68" ht="13.5">
      <c r="AN68" s="20"/>
    </row>
    <row r="69" ht="13.5">
      <c r="AN69" s="20"/>
    </row>
    <row r="70" ht="13.5">
      <c r="AN70" s="20"/>
    </row>
    <row r="71" ht="13.5">
      <c r="AN71" s="20"/>
    </row>
    <row r="72" ht="13.5">
      <c r="AN72" s="20"/>
    </row>
    <row r="73" ht="13.5">
      <c r="AN73" s="20"/>
    </row>
    <row r="74" ht="15" customHeight="1">
      <c r="AN74" s="20"/>
    </row>
    <row r="75" spans="40:45" ht="13.5">
      <c r="AN75" s="19"/>
      <c r="AO75" s="19"/>
      <c r="AP75" s="19"/>
      <c r="AQ75" s="19"/>
      <c r="AR75" s="19"/>
      <c r="AS75" s="19"/>
    </row>
    <row r="76" spans="40:45" ht="13.5">
      <c r="AN76" s="19"/>
      <c r="AO76" s="19"/>
      <c r="AP76" s="19"/>
      <c r="AQ76" s="19"/>
      <c r="AR76" s="19"/>
      <c r="AS76" s="19"/>
    </row>
    <row r="79" spans="40:45" ht="13.5">
      <c r="AN79" s="34"/>
      <c r="AO79" s="34"/>
      <c r="AP79" s="34"/>
      <c r="AQ79" s="34"/>
      <c r="AR79" s="34"/>
      <c r="AS79" s="19"/>
    </row>
  </sheetData>
  <sheetProtection/>
  <mergeCells count="106">
    <mergeCell ref="AL49:AM51"/>
    <mergeCell ref="V46:V48"/>
    <mergeCell ref="W46:AC48"/>
    <mergeCell ref="AD46:AD48"/>
    <mergeCell ref="AE46:AK48"/>
    <mergeCell ref="O46:U48"/>
    <mergeCell ref="AL46:AM48"/>
    <mergeCell ref="AD49:AK51"/>
    <mergeCell ref="A49:A51"/>
    <mergeCell ref="B49:K51"/>
    <mergeCell ref="L49:M51"/>
    <mergeCell ref="N49:N51"/>
    <mergeCell ref="O49:U51"/>
    <mergeCell ref="A46:A48"/>
    <mergeCell ref="B46:K48"/>
    <mergeCell ref="L46:M48"/>
    <mergeCell ref="A41:AK42"/>
    <mergeCell ref="A55:AK56"/>
    <mergeCell ref="A11:K14"/>
    <mergeCell ref="L11:M14"/>
    <mergeCell ref="AL11:AM14"/>
    <mergeCell ref="B25:K28"/>
    <mergeCell ref="N25:N28"/>
    <mergeCell ref="O25:U28"/>
    <mergeCell ref="N46:N48"/>
    <mergeCell ref="AL41:AM42"/>
    <mergeCell ref="S61:T61"/>
    <mergeCell ref="V43:AC45"/>
    <mergeCell ref="V49:AC51"/>
    <mergeCell ref="A43:A45"/>
    <mergeCell ref="B43:K45"/>
    <mergeCell ref="L43:M45"/>
    <mergeCell ref="N43:N45"/>
    <mergeCell ref="O43:U45"/>
    <mergeCell ref="O52:U54"/>
    <mergeCell ref="V52:V54"/>
    <mergeCell ref="AD52:AK54"/>
    <mergeCell ref="A25:A28"/>
    <mergeCell ref="L25:M28"/>
    <mergeCell ref="V25:V28"/>
    <mergeCell ref="W25:AC28"/>
    <mergeCell ref="AD25:AD28"/>
    <mergeCell ref="A52:A54"/>
    <mergeCell ref="B52:K54"/>
    <mergeCell ref="L52:M54"/>
    <mergeCell ref="N52:N54"/>
    <mergeCell ref="A15:A24"/>
    <mergeCell ref="B15:K24"/>
    <mergeCell ref="L15:M24"/>
    <mergeCell ref="N15:N24"/>
    <mergeCell ref="O15:U24"/>
    <mergeCell ref="A29:A32"/>
    <mergeCell ref="B29:K32"/>
    <mergeCell ref="L29:M32"/>
    <mergeCell ref="N29:N32"/>
    <mergeCell ref="O29:U32"/>
    <mergeCell ref="AL29:AM32"/>
    <mergeCell ref="A33:A36"/>
    <mergeCell ref="B33:K36"/>
    <mergeCell ref="L33:M36"/>
    <mergeCell ref="N33:N36"/>
    <mergeCell ref="O33:U36"/>
    <mergeCell ref="V33:V36"/>
    <mergeCell ref="W33:AC36"/>
    <mergeCell ref="AD33:AD36"/>
    <mergeCell ref="AE33:AK36"/>
    <mergeCell ref="AL33:AM36"/>
    <mergeCell ref="AL15:AM24"/>
    <mergeCell ref="AE25:AK28"/>
    <mergeCell ref="AL25:AM28"/>
    <mergeCell ref="AL37:AM40"/>
    <mergeCell ref="A37:A40"/>
    <mergeCell ref="B37:K40"/>
    <mergeCell ref="L37:M40"/>
    <mergeCell ref="N37:N40"/>
    <mergeCell ref="O37:U40"/>
    <mergeCell ref="N13:U13"/>
    <mergeCell ref="N14:U14"/>
    <mergeCell ref="V13:AC13"/>
    <mergeCell ref="V14:AC14"/>
    <mergeCell ref="AD13:AK13"/>
    <mergeCell ref="AD14:AK14"/>
    <mergeCell ref="V15:V24"/>
    <mergeCell ref="W15:AC24"/>
    <mergeCell ref="AD15:AD24"/>
    <mergeCell ref="AE15:AK24"/>
    <mergeCell ref="V29:V32"/>
    <mergeCell ref="W29:AC32"/>
    <mergeCell ref="AD29:AD32"/>
    <mergeCell ref="AE29:AK32"/>
    <mergeCell ref="AL55:AM56"/>
    <mergeCell ref="AD43:AK45"/>
    <mergeCell ref="AQ53:AR54"/>
    <mergeCell ref="V37:V40"/>
    <mergeCell ref="W37:AC40"/>
    <mergeCell ref="AD37:AD40"/>
    <mergeCell ref="AE37:AK40"/>
    <mergeCell ref="AL43:AM45"/>
    <mergeCell ref="W52:AC54"/>
    <mergeCell ref="AL52:AM54"/>
    <mergeCell ref="A8:AM9"/>
    <mergeCell ref="A5:AM6"/>
    <mergeCell ref="V1:AB1"/>
    <mergeCell ref="V2:AB3"/>
    <mergeCell ref="AC1:AM1"/>
    <mergeCell ref="N11:AK12"/>
  </mergeCells>
  <dataValidations count="1">
    <dataValidation type="list" allowBlank="1" showInputMessage="1" sqref="N15:N40 AD15:AD40 V15:V40 V46:V48 V52:V54 N43:N54 AD46:AD48">
      <formula1>"レ"</formula1>
    </dataValidation>
  </dataValidations>
  <hyperlinks>
    <hyperlink ref="AP2" location="'書式20-1経費算定書'!BA2" display="経費算定書シートへ"/>
  </hyperlinks>
  <printOptions horizontalCentered="1"/>
  <pageMargins left="0.7086614173228347" right="0.7086614173228347" top="0.7480314960629921" bottom="0.7480314960629921" header="0.1968503937007874" footer="0.196850393700787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R24"/>
  <sheetViews>
    <sheetView showGridLines="0" zoomScaleSheetLayoutView="100" workbookViewId="0" topLeftCell="A1">
      <selection activeCell="T15" sqref="T15:Y17"/>
    </sheetView>
  </sheetViews>
  <sheetFormatPr defaultColWidth="2.25390625" defaultRowHeight="13.5"/>
  <cols>
    <col min="1" max="39" width="2.25390625" style="18" customWidth="1"/>
    <col min="40" max="16384" width="2.25390625" style="18" customWidth="1"/>
  </cols>
  <sheetData>
    <row r="1" spans="1:39" ht="13.5">
      <c r="A1" s="18" t="s">
        <v>181</v>
      </c>
      <c r="V1" s="51" t="s">
        <v>24</v>
      </c>
      <c r="W1" s="52"/>
      <c r="X1" s="52"/>
      <c r="Y1" s="52"/>
      <c r="Z1" s="53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26"/>
      <c r="AM1" s="26"/>
    </row>
    <row r="2" spans="22:42" ht="13.5">
      <c r="V2" s="54" t="s">
        <v>52</v>
      </c>
      <c r="W2" s="55"/>
      <c r="X2" s="55"/>
      <c r="Y2" s="55"/>
      <c r="Z2" s="56"/>
      <c r="AA2" s="22" t="s">
        <v>115</v>
      </c>
      <c r="AB2" s="23" t="s">
        <v>51</v>
      </c>
      <c r="AC2" s="27"/>
      <c r="AD2" s="23" t="s">
        <v>83</v>
      </c>
      <c r="AE2" s="23" t="s">
        <v>40</v>
      </c>
      <c r="AF2" s="27"/>
      <c r="AG2" s="27"/>
      <c r="AH2" s="28"/>
      <c r="AI2" s="28"/>
      <c r="AJ2" s="28"/>
      <c r="AK2" s="29"/>
      <c r="AL2" s="26"/>
      <c r="AM2" s="26"/>
      <c r="AP2" s="33" t="s">
        <v>82</v>
      </c>
    </row>
    <row r="3" spans="22:37" ht="13.5">
      <c r="V3" s="57"/>
      <c r="W3" s="58"/>
      <c r="X3" s="58"/>
      <c r="Y3" s="58"/>
      <c r="Z3" s="59"/>
      <c r="AA3" s="24" t="s">
        <v>116</v>
      </c>
      <c r="AB3" s="25" t="s">
        <v>59</v>
      </c>
      <c r="AC3" s="21"/>
      <c r="AD3" s="21"/>
      <c r="AE3" s="25" t="s">
        <v>39</v>
      </c>
      <c r="AF3" s="25" t="s">
        <v>178</v>
      </c>
      <c r="AG3" s="21"/>
      <c r="AH3" s="30"/>
      <c r="AI3" s="30"/>
      <c r="AJ3" s="30"/>
      <c r="AK3" s="31"/>
    </row>
    <row r="4" ht="13.5"/>
    <row r="5" spans="1:39" ht="13.5">
      <c r="A5" s="50" t="s">
        <v>110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ht="13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ht="13.5"/>
    <row r="8" spans="1:39" ht="13.5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39" ht="13.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ht="14.25" thickBot="1"/>
    <row r="11" spans="1:40" ht="13.5" customHeight="1">
      <c r="A11" s="173" t="s">
        <v>54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74"/>
      <c r="L11" s="196" t="s">
        <v>84</v>
      </c>
      <c r="M11" s="197"/>
      <c r="N11" s="173" t="s">
        <v>85</v>
      </c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56"/>
      <c r="AL11" s="202" t="s">
        <v>85</v>
      </c>
      <c r="AM11" s="203"/>
      <c r="AN11" s="20"/>
    </row>
    <row r="12" spans="1:40" ht="13.5">
      <c r="A12" s="175"/>
      <c r="B12" s="194"/>
      <c r="C12" s="194"/>
      <c r="D12" s="194"/>
      <c r="E12" s="194"/>
      <c r="F12" s="194"/>
      <c r="G12" s="194"/>
      <c r="H12" s="194"/>
      <c r="I12" s="194"/>
      <c r="J12" s="194"/>
      <c r="K12" s="176"/>
      <c r="L12" s="198"/>
      <c r="M12" s="199"/>
      <c r="N12" s="177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60"/>
      <c r="AL12" s="204"/>
      <c r="AM12" s="205"/>
      <c r="AN12" s="20"/>
    </row>
    <row r="13" spans="1:44" ht="13.5">
      <c r="A13" s="175"/>
      <c r="B13" s="194"/>
      <c r="C13" s="194"/>
      <c r="D13" s="194"/>
      <c r="E13" s="194"/>
      <c r="F13" s="194"/>
      <c r="G13" s="194"/>
      <c r="H13" s="194"/>
      <c r="I13" s="194"/>
      <c r="J13" s="194"/>
      <c r="K13" s="176"/>
      <c r="L13" s="198"/>
      <c r="M13" s="199"/>
      <c r="N13" s="185" t="s">
        <v>27</v>
      </c>
      <c r="O13" s="186"/>
      <c r="P13" s="186"/>
      <c r="Q13" s="186"/>
      <c r="R13" s="186"/>
      <c r="S13" s="187"/>
      <c r="T13" s="185" t="s">
        <v>28</v>
      </c>
      <c r="U13" s="186"/>
      <c r="V13" s="186"/>
      <c r="W13" s="186"/>
      <c r="X13" s="186"/>
      <c r="Y13" s="187"/>
      <c r="Z13" s="185" t="s">
        <v>29</v>
      </c>
      <c r="AA13" s="186"/>
      <c r="AB13" s="186"/>
      <c r="AC13" s="186"/>
      <c r="AD13" s="186"/>
      <c r="AE13" s="187"/>
      <c r="AF13" s="185" t="s">
        <v>86</v>
      </c>
      <c r="AG13" s="186"/>
      <c r="AH13" s="186"/>
      <c r="AI13" s="186"/>
      <c r="AJ13" s="186"/>
      <c r="AK13" s="188"/>
      <c r="AL13" s="204"/>
      <c r="AM13" s="205"/>
      <c r="AN13" s="20"/>
      <c r="AR13" s="32"/>
    </row>
    <row r="14" spans="1:40" ht="13.5">
      <c r="A14" s="177"/>
      <c r="B14" s="195"/>
      <c r="C14" s="195"/>
      <c r="D14" s="195"/>
      <c r="E14" s="195"/>
      <c r="F14" s="195"/>
      <c r="G14" s="195"/>
      <c r="H14" s="195"/>
      <c r="I14" s="195"/>
      <c r="J14" s="195"/>
      <c r="K14" s="178"/>
      <c r="L14" s="200"/>
      <c r="M14" s="201"/>
      <c r="N14" s="189" t="s">
        <v>30</v>
      </c>
      <c r="O14" s="190"/>
      <c r="P14" s="190"/>
      <c r="Q14" s="190"/>
      <c r="R14" s="190"/>
      <c r="S14" s="191"/>
      <c r="T14" s="189" t="s">
        <v>31</v>
      </c>
      <c r="U14" s="190"/>
      <c r="V14" s="190"/>
      <c r="W14" s="190"/>
      <c r="X14" s="190"/>
      <c r="Y14" s="191"/>
      <c r="Z14" s="189" t="s">
        <v>32</v>
      </c>
      <c r="AA14" s="190"/>
      <c r="AB14" s="190"/>
      <c r="AC14" s="190"/>
      <c r="AD14" s="190"/>
      <c r="AE14" s="191"/>
      <c r="AF14" s="189" t="s">
        <v>87</v>
      </c>
      <c r="AG14" s="190"/>
      <c r="AH14" s="190"/>
      <c r="AI14" s="190"/>
      <c r="AJ14" s="190"/>
      <c r="AK14" s="192"/>
      <c r="AL14" s="206"/>
      <c r="AM14" s="207"/>
      <c r="AN14" s="20"/>
    </row>
    <row r="15" spans="1:40" ht="13.5">
      <c r="A15" s="161" t="s">
        <v>33</v>
      </c>
      <c r="B15" s="164" t="s">
        <v>88</v>
      </c>
      <c r="C15" s="165"/>
      <c r="D15" s="165"/>
      <c r="E15" s="165"/>
      <c r="F15" s="165"/>
      <c r="G15" s="165"/>
      <c r="H15" s="165"/>
      <c r="I15" s="165"/>
      <c r="J15" s="165"/>
      <c r="K15" s="166"/>
      <c r="L15" s="173">
        <v>5</v>
      </c>
      <c r="M15" s="174"/>
      <c r="N15" s="179"/>
      <c r="O15" s="182" t="s">
        <v>89</v>
      </c>
      <c r="P15" s="165"/>
      <c r="Q15" s="165"/>
      <c r="R15" s="165"/>
      <c r="S15" s="166"/>
      <c r="T15" s="143"/>
      <c r="U15" s="144"/>
      <c r="V15" s="144"/>
      <c r="W15" s="144"/>
      <c r="X15" s="144"/>
      <c r="Y15" s="144"/>
      <c r="Z15" s="143"/>
      <c r="AA15" s="144"/>
      <c r="AB15" s="144"/>
      <c r="AC15" s="144"/>
      <c r="AD15" s="144"/>
      <c r="AE15" s="145"/>
      <c r="AF15" s="144"/>
      <c r="AG15" s="144"/>
      <c r="AH15" s="144"/>
      <c r="AI15" s="144"/>
      <c r="AJ15" s="144"/>
      <c r="AK15" s="152"/>
      <c r="AL15" s="155">
        <f>IF(AND(N15="レ",T15="",Z15="",AF15=""),L15*1,IF(AND(N15="",T15="レ",Z15="",AF15=""),L15*3,IF(AND(N15="",T15="",Z15="レ",AF15=""),L15*5,IF(AND(N15="",T15="",Z15="",AF15="レ"),L15*8,""))))</f>
      </c>
      <c r="AM15" s="156"/>
      <c r="AN15" s="20"/>
    </row>
    <row r="16" spans="1:40" ht="13.5">
      <c r="A16" s="162"/>
      <c r="B16" s="167"/>
      <c r="C16" s="168"/>
      <c r="D16" s="168"/>
      <c r="E16" s="168"/>
      <c r="F16" s="168"/>
      <c r="G16" s="168"/>
      <c r="H16" s="168"/>
      <c r="I16" s="168"/>
      <c r="J16" s="168"/>
      <c r="K16" s="169"/>
      <c r="L16" s="175"/>
      <c r="M16" s="176"/>
      <c r="N16" s="180"/>
      <c r="O16" s="183"/>
      <c r="P16" s="168"/>
      <c r="Q16" s="168"/>
      <c r="R16" s="168"/>
      <c r="S16" s="169"/>
      <c r="T16" s="146"/>
      <c r="U16" s="147"/>
      <c r="V16" s="147"/>
      <c r="W16" s="147"/>
      <c r="X16" s="147"/>
      <c r="Y16" s="147"/>
      <c r="Z16" s="146"/>
      <c r="AA16" s="147"/>
      <c r="AB16" s="147"/>
      <c r="AC16" s="147"/>
      <c r="AD16" s="147"/>
      <c r="AE16" s="148"/>
      <c r="AF16" s="147"/>
      <c r="AG16" s="147"/>
      <c r="AH16" s="147"/>
      <c r="AI16" s="147"/>
      <c r="AJ16" s="147"/>
      <c r="AK16" s="153"/>
      <c r="AL16" s="157"/>
      <c r="AM16" s="158"/>
      <c r="AN16" s="20"/>
    </row>
    <row r="17" spans="1:40" ht="14.25" thickBot="1">
      <c r="A17" s="163"/>
      <c r="B17" s="170"/>
      <c r="C17" s="171"/>
      <c r="D17" s="171"/>
      <c r="E17" s="171"/>
      <c r="F17" s="171"/>
      <c r="G17" s="171"/>
      <c r="H17" s="171"/>
      <c r="I17" s="171"/>
      <c r="J17" s="171"/>
      <c r="K17" s="172"/>
      <c r="L17" s="177"/>
      <c r="M17" s="178"/>
      <c r="N17" s="181"/>
      <c r="O17" s="184"/>
      <c r="P17" s="171"/>
      <c r="Q17" s="171"/>
      <c r="R17" s="171"/>
      <c r="S17" s="172"/>
      <c r="T17" s="149"/>
      <c r="U17" s="150"/>
      <c r="V17" s="150"/>
      <c r="W17" s="150"/>
      <c r="X17" s="150"/>
      <c r="Y17" s="150"/>
      <c r="Z17" s="149"/>
      <c r="AA17" s="150"/>
      <c r="AB17" s="150"/>
      <c r="AC17" s="150"/>
      <c r="AD17" s="150"/>
      <c r="AE17" s="151"/>
      <c r="AF17" s="150"/>
      <c r="AG17" s="150"/>
      <c r="AH17" s="150"/>
      <c r="AI17" s="150"/>
      <c r="AJ17" s="150"/>
      <c r="AK17" s="154"/>
      <c r="AL17" s="159"/>
      <c r="AM17" s="160"/>
      <c r="AN17" s="20"/>
    </row>
    <row r="18" spans="1:40" ht="13.5">
      <c r="A18" s="131" t="s">
        <v>169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66">
        <f>SUM(AL15:AM17)</f>
        <v>0</v>
      </c>
      <c r="AM18" s="67"/>
      <c r="AN18" s="20"/>
    </row>
    <row r="19" spans="1:40" ht="15" customHeight="1" thickBo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68"/>
      <c r="AM19" s="69"/>
      <c r="AN19" s="20"/>
    </row>
    <row r="20" spans="1:39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13.5">
      <c r="A21" s="19"/>
      <c r="B21" s="19"/>
      <c r="C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4" spans="1:39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21"/>
      <c r="R24" s="121"/>
      <c r="S24" s="19"/>
      <c r="T24" s="19"/>
      <c r="U24" s="19"/>
      <c r="V24" s="19"/>
      <c r="W24" s="19"/>
      <c r="X24" s="19"/>
      <c r="Y24" s="19"/>
      <c r="Z24" s="19"/>
      <c r="AA24" s="19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9"/>
    </row>
  </sheetData>
  <sheetProtection/>
  <mergeCells count="30">
    <mergeCell ref="V1:Z1"/>
    <mergeCell ref="AA1:AK1"/>
    <mergeCell ref="V2:Z3"/>
    <mergeCell ref="A5:AM6"/>
    <mergeCell ref="A8:AM9"/>
    <mergeCell ref="A11:K14"/>
    <mergeCell ref="L11:M14"/>
    <mergeCell ref="N11:AK12"/>
    <mergeCell ref="AL11:AM14"/>
    <mergeCell ref="N13:S13"/>
    <mergeCell ref="N15:N17"/>
    <mergeCell ref="O15:S17"/>
    <mergeCell ref="T15:Y17"/>
    <mergeCell ref="T13:Y13"/>
    <mergeCell ref="Z13:AE13"/>
    <mergeCell ref="AF13:AK13"/>
    <mergeCell ref="N14:S14"/>
    <mergeCell ref="T14:Y14"/>
    <mergeCell ref="Z14:AE14"/>
    <mergeCell ref="AF14:AK14"/>
    <mergeCell ref="A18:AK19"/>
    <mergeCell ref="AL18:AM19"/>
    <mergeCell ref="Q24:R24"/>
    <mergeCell ref="AB24:AL24"/>
    <mergeCell ref="Z15:AE17"/>
    <mergeCell ref="AF15:AK17"/>
    <mergeCell ref="AL15:AM17"/>
    <mergeCell ref="A15:A17"/>
    <mergeCell ref="B15:K17"/>
    <mergeCell ref="L15:M17"/>
  </mergeCells>
  <dataValidations count="1">
    <dataValidation type="list" allowBlank="1" showInputMessage="1" sqref="N15">
      <formula1>"レ"</formula1>
    </dataValidation>
  </dataValidations>
  <hyperlinks>
    <hyperlink ref="AP2" location="'書式20-1経費算定書'!BA2" display="経費算定書シートへ"/>
  </hyperlinks>
  <printOptions horizontalCentered="1"/>
  <pageMargins left="0.7086614173228347" right="0.7086614173228347" top="0.7480314960629921" bottom="0.7480314960629921" header="0.1968503937007874" footer="0.1968503937007874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07"/>
  <sheetViews>
    <sheetView tabSelected="1" view="pageBreakPreview" zoomScaleSheetLayoutView="100" workbookViewId="0" topLeftCell="A13">
      <selection activeCell="E20" sqref="E20:U20"/>
    </sheetView>
  </sheetViews>
  <sheetFormatPr defaultColWidth="2.375" defaultRowHeight="21" customHeight="1"/>
  <cols>
    <col min="1" max="4" width="2.125" style="0" customWidth="1"/>
    <col min="5" max="9" width="2.375" style="0" customWidth="1"/>
    <col min="10" max="10" width="3.125" style="0" customWidth="1"/>
    <col min="11" max="25" width="2.375" style="0" customWidth="1"/>
    <col min="26" max="27" width="2.75390625" style="0" customWidth="1"/>
    <col min="28" max="28" width="2.625" style="0" customWidth="1"/>
    <col min="29" max="30" width="2.50390625" style="0" customWidth="1"/>
    <col min="31" max="32" width="2.375" style="0" customWidth="1"/>
    <col min="33" max="33" width="4.875" style="0" customWidth="1"/>
    <col min="34" max="34" width="2.50390625" style="0" customWidth="1"/>
    <col min="35" max="35" width="2.625" style="0" customWidth="1"/>
    <col min="36" max="36" width="3.875" style="0" customWidth="1"/>
    <col min="37" max="38" width="2.375" style="0" customWidth="1"/>
    <col min="39" max="39" width="3.50390625" style="0" customWidth="1"/>
    <col min="40" max="43" width="2.375" style="0" customWidth="1"/>
    <col min="44" max="44" width="2.50390625" style="0" customWidth="1"/>
    <col min="45" max="46" width="2.125" style="0" customWidth="1"/>
    <col min="47" max="49" width="2.375" style="0" customWidth="1"/>
    <col min="50" max="50" width="4.875" style="0" customWidth="1"/>
  </cols>
  <sheetData>
    <row r="1" spans="1:49" s="1" customFormat="1" ht="21" customHeight="1" thickBot="1">
      <c r="A1" s="1" t="s">
        <v>0</v>
      </c>
      <c r="AD1" s="346" t="s">
        <v>1</v>
      </c>
      <c r="AE1" s="347"/>
      <c r="AF1" s="347"/>
      <c r="AG1" s="348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50"/>
    </row>
    <row r="2" spans="30:53" s="1" customFormat="1" ht="21" customHeight="1">
      <c r="AD2" s="358" t="s">
        <v>2</v>
      </c>
      <c r="AE2" s="359"/>
      <c r="AF2" s="359"/>
      <c r="AG2" s="360"/>
      <c r="AH2" s="364" t="s">
        <v>182</v>
      </c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5"/>
      <c r="BA2" s="33" t="s">
        <v>81</v>
      </c>
    </row>
    <row r="3" spans="30:49" s="1" customFormat="1" ht="21" customHeight="1" thickBot="1">
      <c r="AD3" s="361"/>
      <c r="AE3" s="362"/>
      <c r="AF3" s="362"/>
      <c r="AG3" s="363"/>
      <c r="AH3" s="366" t="s">
        <v>179</v>
      </c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7"/>
    </row>
    <row r="4" spans="36:47" s="1" customFormat="1" ht="21" customHeight="1">
      <c r="AJ4" s="3" t="s">
        <v>13</v>
      </c>
      <c r="AK4" s="3"/>
      <c r="AL4" s="338"/>
      <c r="AM4" s="338"/>
      <c r="AN4" s="338"/>
      <c r="AO4" s="11" t="s">
        <v>18</v>
      </c>
      <c r="AP4" s="338"/>
      <c r="AQ4" s="339"/>
      <c r="AR4" s="3" t="s">
        <v>19</v>
      </c>
      <c r="AS4" s="338"/>
      <c r="AT4" s="339"/>
      <c r="AU4" s="3" t="s">
        <v>20</v>
      </c>
    </row>
    <row r="5" spans="2:52" s="1" customFormat="1" ht="21" customHeight="1">
      <c r="B5" s="4"/>
      <c r="C5" s="4"/>
      <c r="D5" s="4"/>
      <c r="E5" s="4"/>
      <c r="F5" s="4"/>
      <c r="G5" s="4"/>
      <c r="H5" s="4"/>
      <c r="I5" s="4"/>
      <c r="J5" s="9" t="s">
        <v>121</v>
      </c>
      <c r="K5" s="4"/>
      <c r="L5" s="4"/>
      <c r="N5" s="4"/>
      <c r="O5" s="4"/>
      <c r="P5" s="4"/>
      <c r="Q5" s="4"/>
      <c r="S5" s="4"/>
      <c r="T5" s="4"/>
      <c r="U5" s="4"/>
      <c r="V5" s="4"/>
      <c r="W5" s="4"/>
      <c r="X5" s="9" t="s">
        <v>122</v>
      </c>
      <c r="Y5" s="351" t="s">
        <v>123</v>
      </c>
      <c r="Z5" s="352"/>
      <c r="AA5" s="352"/>
      <c r="AB5" s="344"/>
      <c r="AC5" s="344"/>
      <c r="AD5" s="16" t="s">
        <v>124</v>
      </c>
      <c r="AE5" s="353" t="s">
        <v>23</v>
      </c>
      <c r="AF5" s="354"/>
      <c r="AG5" s="354"/>
      <c r="AH5" s="355"/>
      <c r="AI5" s="344"/>
      <c r="AJ5" s="4" t="s">
        <v>125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1" t="s">
        <v>58</v>
      </c>
    </row>
    <row r="6" s="1" customFormat="1" ht="10.5" customHeight="1"/>
    <row r="7" spans="1:53" s="1" customFormat="1" ht="21" customHeight="1">
      <c r="A7" s="1" t="s">
        <v>3</v>
      </c>
      <c r="BA7" s="33" t="s">
        <v>55</v>
      </c>
    </row>
    <row r="8" s="1" customFormat="1" ht="21" customHeight="1">
      <c r="AD8" s="1" t="s">
        <v>4</v>
      </c>
    </row>
    <row r="9" spans="31:53" s="1" customFormat="1" ht="21" customHeight="1">
      <c r="AE9" s="1" t="s">
        <v>126</v>
      </c>
      <c r="AI9" s="356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BA9" s="33" t="s">
        <v>57</v>
      </c>
    </row>
    <row r="10" spans="31:48" s="1" customFormat="1" ht="21" customHeight="1">
      <c r="AE10" s="1" t="s">
        <v>127</v>
      </c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1" t="s">
        <v>21</v>
      </c>
    </row>
    <row r="11" s="1" customFormat="1" ht="21" customHeight="1">
      <c r="AD11" s="1" t="s">
        <v>5</v>
      </c>
    </row>
    <row r="12" spans="31:48" s="1" customFormat="1" ht="21" customHeight="1">
      <c r="AE12" s="1" t="s">
        <v>128</v>
      </c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1" t="s">
        <v>21</v>
      </c>
    </row>
    <row r="13" spans="1:49" s="1" customFormat="1" ht="28.5" customHeight="1">
      <c r="A13" s="1" t="s">
        <v>129</v>
      </c>
      <c r="J13" s="333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</row>
    <row r="14" spans="1:49" s="1" customFormat="1" ht="21" customHeight="1">
      <c r="A14" s="1" t="s">
        <v>130</v>
      </c>
      <c r="F14" s="2"/>
      <c r="J14" s="2" t="s">
        <v>131</v>
      </c>
      <c r="K14" s="2"/>
      <c r="L14" s="341"/>
      <c r="M14" s="342"/>
      <c r="N14" s="342"/>
      <c r="O14" s="342"/>
      <c r="P14" s="342"/>
      <c r="Q14" s="342"/>
      <c r="R14" s="342"/>
      <c r="S14" s="343" t="s">
        <v>132</v>
      </c>
      <c r="T14" s="343"/>
      <c r="U14" s="344"/>
      <c r="V14" s="344"/>
      <c r="W14" s="341"/>
      <c r="X14" s="345"/>
      <c r="Y14" s="345"/>
      <c r="Z14" s="345"/>
      <c r="AA14" s="345"/>
      <c r="AB14" s="345"/>
      <c r="AC14" s="342"/>
      <c r="AD14" s="13"/>
      <c r="AE14" s="13"/>
      <c r="AF14" s="13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21" customHeight="1">
      <c r="A15" s="1" t="s">
        <v>133</v>
      </c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</row>
    <row r="16" s="1" customFormat="1" ht="21" customHeight="1">
      <c r="A16" s="1" t="s">
        <v>6</v>
      </c>
    </row>
    <row r="17" spans="1:50" s="1" customFormat="1" ht="21" customHeight="1">
      <c r="A17" s="248" t="s">
        <v>7</v>
      </c>
      <c r="B17" s="248"/>
      <c r="C17" s="248"/>
      <c r="D17" s="248"/>
      <c r="E17" s="248" t="s">
        <v>8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9" t="s">
        <v>9</v>
      </c>
      <c r="X17" s="246"/>
      <c r="Y17" s="246"/>
      <c r="Z17" s="246"/>
      <c r="AA17" s="246"/>
      <c r="AB17" s="249" t="s">
        <v>134</v>
      </c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334"/>
    </row>
    <row r="18" spans="1:50" s="1" customFormat="1" ht="21" customHeight="1">
      <c r="A18" s="273" t="s">
        <v>11</v>
      </c>
      <c r="B18" s="274"/>
      <c r="C18" s="274"/>
      <c r="D18" s="275"/>
      <c r="E18" s="306" t="s">
        <v>186</v>
      </c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8"/>
      <c r="V18" s="48" t="s">
        <v>187</v>
      </c>
      <c r="W18" s="208">
        <f>IF(V18="レ",AB18*AH18,0)</f>
        <v>165000</v>
      </c>
      <c r="X18" s="209"/>
      <c r="Y18" s="209"/>
      <c r="Z18" s="209"/>
      <c r="AA18" s="209"/>
      <c r="AB18" s="335">
        <v>150000</v>
      </c>
      <c r="AC18" s="336"/>
      <c r="AD18" s="336"/>
      <c r="AE18" s="336"/>
      <c r="AF18" s="5" t="s">
        <v>14</v>
      </c>
      <c r="AG18" s="5"/>
      <c r="AH18" s="337">
        <v>1.1</v>
      </c>
      <c r="AI18" s="337"/>
      <c r="AN18" s="7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s="1" customFormat="1" ht="21" customHeight="1">
      <c r="A19" s="237"/>
      <c r="B19" s="238"/>
      <c r="C19" s="238"/>
      <c r="D19" s="239"/>
      <c r="E19" s="306" t="s">
        <v>188</v>
      </c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8"/>
      <c r="V19" s="48"/>
      <c r="W19" s="208">
        <f>IF(V19="レ",AB19*AH19,0)</f>
        <v>0</v>
      </c>
      <c r="X19" s="209"/>
      <c r="Y19" s="209"/>
      <c r="Z19" s="209"/>
      <c r="AA19" s="209"/>
      <c r="AB19" s="210">
        <v>120000</v>
      </c>
      <c r="AC19" s="211"/>
      <c r="AD19" s="211"/>
      <c r="AE19" s="211"/>
      <c r="AF19" s="41" t="s">
        <v>14</v>
      </c>
      <c r="AG19" s="41"/>
      <c r="AH19" s="212">
        <v>1.1</v>
      </c>
      <c r="AI19" s="212"/>
      <c r="AJ19" s="42"/>
      <c r="AK19" s="41"/>
      <c r="AL19" s="43"/>
      <c r="AM19" s="44"/>
      <c r="AN19" s="44"/>
      <c r="AO19" s="44"/>
      <c r="AP19" s="5"/>
      <c r="AQ19" s="5"/>
      <c r="AR19" s="5"/>
      <c r="AS19" s="5"/>
      <c r="AT19" s="5"/>
      <c r="AU19" s="5"/>
      <c r="AV19" s="5"/>
      <c r="AW19" s="5"/>
      <c r="AX19" s="6"/>
    </row>
    <row r="20" spans="1:50" s="1" customFormat="1" ht="21" customHeight="1">
      <c r="A20" s="237"/>
      <c r="B20" s="238"/>
      <c r="C20" s="238"/>
      <c r="D20" s="239"/>
      <c r="E20" s="306" t="s">
        <v>189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8"/>
      <c r="V20" s="48"/>
      <c r="W20" s="208">
        <f>IF(V20="レ",AB20*AH20,0)</f>
        <v>0</v>
      </c>
      <c r="X20" s="209"/>
      <c r="Y20" s="209"/>
      <c r="Z20" s="209"/>
      <c r="AA20" s="209"/>
      <c r="AB20" s="210">
        <v>120000</v>
      </c>
      <c r="AC20" s="211"/>
      <c r="AD20" s="211"/>
      <c r="AE20" s="211"/>
      <c r="AF20" s="41" t="s">
        <v>14</v>
      </c>
      <c r="AG20" s="41"/>
      <c r="AH20" s="212">
        <v>1.1</v>
      </c>
      <c r="AI20" s="212"/>
      <c r="AJ20" s="42"/>
      <c r="AK20" s="41"/>
      <c r="AL20" s="43"/>
      <c r="AM20" s="44"/>
      <c r="AN20" s="44"/>
      <c r="AO20" s="44"/>
      <c r="AP20" s="38"/>
      <c r="AQ20" s="38"/>
      <c r="AR20" s="38"/>
      <c r="AS20" s="38"/>
      <c r="AT20" s="38"/>
      <c r="AU20" s="38"/>
      <c r="AV20" s="38"/>
      <c r="AW20" s="38"/>
      <c r="AX20" s="39"/>
    </row>
    <row r="21" spans="1:50" s="1" customFormat="1" ht="21" customHeight="1">
      <c r="A21" s="237"/>
      <c r="B21" s="238"/>
      <c r="C21" s="238"/>
      <c r="D21" s="239"/>
      <c r="E21" s="306" t="s">
        <v>190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8"/>
      <c r="V21" s="48"/>
      <c r="W21" s="208">
        <f>IF(V21="レ",AB21*AH21,0)</f>
        <v>0</v>
      </c>
      <c r="X21" s="209"/>
      <c r="Y21" s="209"/>
      <c r="Z21" s="209"/>
      <c r="AA21" s="209"/>
      <c r="AB21" s="210">
        <v>120000</v>
      </c>
      <c r="AC21" s="211"/>
      <c r="AD21" s="211"/>
      <c r="AE21" s="211"/>
      <c r="AF21" s="41" t="s">
        <v>14</v>
      </c>
      <c r="AG21" s="41"/>
      <c r="AH21" s="212">
        <v>1.1</v>
      </c>
      <c r="AI21" s="212"/>
      <c r="AJ21" s="42"/>
      <c r="AK21" s="41"/>
      <c r="AL21" s="43"/>
      <c r="AM21" s="44"/>
      <c r="AN21" s="44"/>
      <c r="AO21" s="44"/>
      <c r="AP21" s="38"/>
      <c r="AQ21" s="38"/>
      <c r="AR21" s="38"/>
      <c r="AS21" s="38"/>
      <c r="AT21" s="38"/>
      <c r="AU21" s="38"/>
      <c r="AV21" s="38"/>
      <c r="AW21" s="38"/>
      <c r="AX21" s="39"/>
    </row>
    <row r="22" spans="1:50" s="1" customFormat="1" ht="21" customHeight="1">
      <c r="A22" s="237"/>
      <c r="B22" s="238"/>
      <c r="C22" s="238"/>
      <c r="D22" s="239"/>
      <c r="E22" s="306" t="s">
        <v>191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8"/>
      <c r="V22" s="48"/>
      <c r="W22" s="208">
        <f>IF(V22="レ",AB22*AH22,0)</f>
        <v>0</v>
      </c>
      <c r="X22" s="209"/>
      <c r="Y22" s="209"/>
      <c r="Z22" s="209"/>
      <c r="AA22" s="209"/>
      <c r="AB22" s="210">
        <v>120000</v>
      </c>
      <c r="AC22" s="211"/>
      <c r="AD22" s="211"/>
      <c r="AE22" s="211"/>
      <c r="AF22" s="41" t="s">
        <v>14</v>
      </c>
      <c r="AG22" s="41"/>
      <c r="AH22" s="212">
        <v>1.1</v>
      </c>
      <c r="AI22" s="212"/>
      <c r="AJ22" s="42"/>
      <c r="AK22" s="41"/>
      <c r="AL22" s="43"/>
      <c r="AM22" s="44"/>
      <c r="AN22" s="44"/>
      <c r="AO22" s="44"/>
      <c r="AP22" s="38"/>
      <c r="AQ22" s="38"/>
      <c r="AR22" s="38"/>
      <c r="AS22" s="38"/>
      <c r="AT22" s="38"/>
      <c r="AU22" s="38"/>
      <c r="AV22" s="38"/>
      <c r="AW22" s="38"/>
      <c r="AX22" s="39"/>
    </row>
    <row r="23" spans="1:50" s="1" customFormat="1" ht="17.25" customHeight="1">
      <c r="A23" s="237"/>
      <c r="B23" s="238"/>
      <c r="C23" s="238"/>
      <c r="D23" s="239"/>
      <c r="E23" s="230" t="s">
        <v>197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321">
        <v>0</v>
      </c>
      <c r="X23" s="322"/>
      <c r="Y23" s="322"/>
      <c r="Z23" s="322"/>
      <c r="AA23" s="323"/>
      <c r="AB23" s="327" t="s">
        <v>15</v>
      </c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8"/>
    </row>
    <row r="24" spans="1:50" s="1" customFormat="1" ht="17.25" customHeight="1">
      <c r="A24" s="237"/>
      <c r="B24" s="238"/>
      <c r="C24" s="238"/>
      <c r="D24" s="23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324"/>
      <c r="X24" s="325"/>
      <c r="Y24" s="325"/>
      <c r="Z24" s="325"/>
      <c r="AA24" s="326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30"/>
    </row>
    <row r="25" spans="1:50" s="1" customFormat="1" ht="21" customHeight="1">
      <c r="A25" s="237"/>
      <c r="B25" s="238"/>
      <c r="C25" s="238"/>
      <c r="D25" s="239"/>
      <c r="E25" s="230" t="s">
        <v>198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331">
        <v>0</v>
      </c>
      <c r="X25" s="332"/>
      <c r="Y25" s="332"/>
      <c r="Z25" s="332"/>
      <c r="AA25" s="332"/>
      <c r="AB25" s="233" t="s">
        <v>185</v>
      </c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</row>
    <row r="26" spans="1:50" s="1" customFormat="1" ht="21" customHeight="1">
      <c r="A26" s="237"/>
      <c r="B26" s="238"/>
      <c r="C26" s="238"/>
      <c r="D26" s="239"/>
      <c r="E26" s="230" t="s">
        <v>199</v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312">
        <f>IF(J13="",0,AB26*AG26)</f>
        <v>0</v>
      </c>
      <c r="X26" s="209"/>
      <c r="Y26" s="209"/>
      <c r="Z26" s="209"/>
      <c r="AA26" s="209"/>
      <c r="AB26" s="313">
        <v>50000</v>
      </c>
      <c r="AC26" s="314"/>
      <c r="AD26" s="314"/>
      <c r="AE26" s="246" t="s">
        <v>135</v>
      </c>
      <c r="AF26" s="246"/>
      <c r="AG26" s="234">
        <v>1.1</v>
      </c>
      <c r="AH26" s="234"/>
      <c r="AI26" s="315"/>
      <c r="AJ26" s="2"/>
      <c r="AK26" s="2"/>
      <c r="AL26" s="2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</row>
    <row r="27" spans="1:50" s="1" customFormat="1" ht="21" customHeight="1">
      <c r="A27" s="237"/>
      <c r="B27" s="238"/>
      <c r="C27" s="238"/>
      <c r="D27" s="239"/>
      <c r="E27" s="230" t="s">
        <v>200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312">
        <f>IF(J13="",0,AB27*AH27*AM27)</f>
        <v>0</v>
      </c>
      <c r="X27" s="209"/>
      <c r="Y27" s="209"/>
      <c r="Z27" s="209"/>
      <c r="AA27" s="209"/>
      <c r="AB27" s="316">
        <f>'書式20-1-3・ﾎﾟｲﾝﾄ算出表'!AL55</f>
        <v>0</v>
      </c>
      <c r="AC27" s="317"/>
      <c r="AD27" s="318" t="s">
        <v>136</v>
      </c>
      <c r="AE27" s="319"/>
      <c r="AF27" s="319"/>
      <c r="AG27" s="319"/>
      <c r="AH27" s="320">
        <v>8000</v>
      </c>
      <c r="AI27" s="247"/>
      <c r="AJ27" s="247"/>
      <c r="AK27" s="5" t="s">
        <v>16</v>
      </c>
      <c r="AL27" s="12"/>
      <c r="AM27" s="234">
        <v>1.1</v>
      </c>
      <c r="AN27" s="234"/>
      <c r="AO27" s="234"/>
      <c r="AP27" s="2"/>
      <c r="AQ27" s="5"/>
      <c r="AR27" s="5"/>
      <c r="AS27" s="5"/>
      <c r="AT27" s="5"/>
      <c r="AU27" s="5"/>
      <c r="AV27" s="5"/>
      <c r="AW27" s="5"/>
      <c r="AX27" s="6"/>
    </row>
    <row r="28" spans="1:50" s="1" customFormat="1" ht="21" customHeight="1">
      <c r="A28" s="237"/>
      <c r="B28" s="238"/>
      <c r="C28" s="238"/>
      <c r="D28" s="239"/>
      <c r="E28" s="306" t="s">
        <v>192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8"/>
      <c r="V28" s="48" t="s">
        <v>187</v>
      </c>
      <c r="W28" s="208">
        <f aca="true" t="shared" si="0" ref="W28:W37">IF(V28="レ",AB28*AH28,0)</f>
        <v>132000</v>
      </c>
      <c r="X28" s="209"/>
      <c r="Y28" s="209"/>
      <c r="Z28" s="209"/>
      <c r="AA28" s="209"/>
      <c r="AB28" s="210">
        <v>120000</v>
      </c>
      <c r="AC28" s="211"/>
      <c r="AD28" s="211"/>
      <c r="AE28" s="211"/>
      <c r="AF28" s="41" t="s">
        <v>14</v>
      </c>
      <c r="AG28" s="41"/>
      <c r="AH28" s="212">
        <v>1.1</v>
      </c>
      <c r="AI28" s="212"/>
      <c r="AJ28" s="42"/>
      <c r="AK28" s="41"/>
      <c r="AL28" s="43"/>
      <c r="AM28" s="44"/>
      <c r="AN28" s="44"/>
      <c r="AO28" s="44"/>
      <c r="AP28" s="5"/>
      <c r="AQ28" s="5"/>
      <c r="AR28" s="5"/>
      <c r="AS28" s="5"/>
      <c r="AT28" s="5"/>
      <c r="AU28" s="5"/>
      <c r="AV28" s="5"/>
      <c r="AW28" s="5"/>
      <c r="AX28" s="6"/>
    </row>
    <row r="29" spans="1:50" s="1" customFormat="1" ht="21" customHeight="1">
      <c r="A29" s="237"/>
      <c r="B29" s="238"/>
      <c r="C29" s="238"/>
      <c r="D29" s="239"/>
      <c r="E29" s="306" t="s">
        <v>193</v>
      </c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8"/>
      <c r="V29" s="48"/>
      <c r="W29" s="208">
        <f t="shared" si="0"/>
        <v>0</v>
      </c>
      <c r="X29" s="209"/>
      <c r="Y29" s="209"/>
      <c r="Z29" s="209"/>
      <c r="AA29" s="209"/>
      <c r="AB29" s="210">
        <v>120000</v>
      </c>
      <c r="AC29" s="211"/>
      <c r="AD29" s="211"/>
      <c r="AE29" s="211"/>
      <c r="AF29" s="41" t="s">
        <v>14</v>
      </c>
      <c r="AG29" s="41"/>
      <c r="AH29" s="212">
        <v>1.1</v>
      </c>
      <c r="AI29" s="212"/>
      <c r="AJ29" s="42"/>
      <c r="AK29" s="41"/>
      <c r="AL29" s="43"/>
      <c r="AM29" s="44"/>
      <c r="AN29" s="44"/>
      <c r="AO29" s="44"/>
      <c r="AP29" s="38"/>
      <c r="AQ29" s="38"/>
      <c r="AR29" s="38"/>
      <c r="AS29" s="38"/>
      <c r="AT29" s="38"/>
      <c r="AU29" s="38"/>
      <c r="AV29" s="38"/>
      <c r="AW29" s="38"/>
      <c r="AX29" s="39"/>
    </row>
    <row r="30" spans="1:50" s="1" customFormat="1" ht="21" customHeight="1">
      <c r="A30" s="237"/>
      <c r="B30" s="238"/>
      <c r="C30" s="238"/>
      <c r="D30" s="239"/>
      <c r="E30" s="306" t="s">
        <v>194</v>
      </c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8"/>
      <c r="V30" s="48"/>
      <c r="W30" s="208">
        <f t="shared" si="0"/>
        <v>0</v>
      </c>
      <c r="X30" s="209"/>
      <c r="Y30" s="209"/>
      <c r="Z30" s="209"/>
      <c r="AA30" s="209"/>
      <c r="AB30" s="210">
        <v>120000</v>
      </c>
      <c r="AC30" s="211"/>
      <c r="AD30" s="211"/>
      <c r="AE30" s="211"/>
      <c r="AF30" s="41" t="s">
        <v>14</v>
      </c>
      <c r="AG30" s="41"/>
      <c r="AH30" s="212">
        <v>1.1</v>
      </c>
      <c r="AI30" s="212"/>
      <c r="AJ30" s="42"/>
      <c r="AK30" s="41"/>
      <c r="AL30" s="43"/>
      <c r="AM30" s="44"/>
      <c r="AN30" s="44"/>
      <c r="AO30" s="44"/>
      <c r="AP30" s="38"/>
      <c r="AQ30" s="38"/>
      <c r="AR30" s="38"/>
      <c r="AS30" s="38"/>
      <c r="AT30" s="38"/>
      <c r="AU30" s="38"/>
      <c r="AV30" s="38"/>
      <c r="AW30" s="38"/>
      <c r="AX30" s="39"/>
    </row>
    <row r="31" spans="1:50" s="1" customFormat="1" ht="21" customHeight="1">
      <c r="A31" s="237"/>
      <c r="B31" s="238"/>
      <c r="C31" s="238"/>
      <c r="D31" s="239"/>
      <c r="E31" s="306" t="s">
        <v>195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8"/>
      <c r="V31" s="48"/>
      <c r="W31" s="208">
        <f t="shared" si="0"/>
        <v>0</v>
      </c>
      <c r="X31" s="209"/>
      <c r="Y31" s="209"/>
      <c r="Z31" s="209"/>
      <c r="AA31" s="209"/>
      <c r="AB31" s="210">
        <v>120000</v>
      </c>
      <c r="AC31" s="211"/>
      <c r="AD31" s="211"/>
      <c r="AE31" s="211"/>
      <c r="AF31" s="41" t="s">
        <v>14</v>
      </c>
      <c r="AG31" s="41"/>
      <c r="AH31" s="212">
        <v>1.1</v>
      </c>
      <c r="AI31" s="212"/>
      <c r="AJ31" s="42"/>
      <c r="AK31" s="41"/>
      <c r="AL31" s="43"/>
      <c r="AM31" s="44"/>
      <c r="AN31" s="44"/>
      <c r="AO31" s="44"/>
      <c r="AP31" s="38"/>
      <c r="AQ31" s="38"/>
      <c r="AR31" s="38"/>
      <c r="AS31" s="38"/>
      <c r="AT31" s="38"/>
      <c r="AU31" s="38"/>
      <c r="AV31" s="38"/>
      <c r="AW31" s="38"/>
      <c r="AX31" s="39"/>
    </row>
    <row r="32" spans="1:50" s="1" customFormat="1" ht="21" customHeight="1">
      <c r="A32" s="237"/>
      <c r="B32" s="238"/>
      <c r="C32" s="238"/>
      <c r="D32" s="239"/>
      <c r="E32" s="306" t="s">
        <v>196</v>
      </c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8"/>
      <c r="V32" s="48"/>
      <c r="W32" s="208">
        <f t="shared" si="0"/>
        <v>0</v>
      </c>
      <c r="X32" s="209"/>
      <c r="Y32" s="209"/>
      <c r="Z32" s="209"/>
      <c r="AA32" s="209"/>
      <c r="AB32" s="210">
        <v>120000</v>
      </c>
      <c r="AC32" s="211"/>
      <c r="AD32" s="211"/>
      <c r="AE32" s="211"/>
      <c r="AF32" s="41" t="s">
        <v>14</v>
      </c>
      <c r="AG32" s="41"/>
      <c r="AH32" s="212">
        <v>1.1</v>
      </c>
      <c r="AI32" s="212"/>
      <c r="AJ32" s="42"/>
      <c r="AK32" s="41"/>
      <c r="AL32" s="43"/>
      <c r="AM32" s="44"/>
      <c r="AN32" s="44"/>
      <c r="AO32" s="44"/>
      <c r="AP32" s="38"/>
      <c r="AQ32" s="38"/>
      <c r="AR32" s="38"/>
      <c r="AS32" s="38"/>
      <c r="AT32" s="38"/>
      <c r="AU32" s="38"/>
      <c r="AV32" s="38"/>
      <c r="AW32" s="38"/>
      <c r="AX32" s="39"/>
    </row>
    <row r="33" spans="1:50" s="1" customFormat="1" ht="21" customHeight="1">
      <c r="A33" s="237"/>
      <c r="B33" s="238"/>
      <c r="C33" s="238"/>
      <c r="D33" s="239"/>
      <c r="E33" s="306" t="s">
        <v>201</v>
      </c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8"/>
      <c r="V33" s="48" t="s">
        <v>137</v>
      </c>
      <c r="W33" s="208">
        <f t="shared" si="0"/>
        <v>358600</v>
      </c>
      <c r="X33" s="209"/>
      <c r="Y33" s="209"/>
      <c r="Z33" s="209"/>
      <c r="AA33" s="209"/>
      <c r="AB33" s="210">
        <v>326000</v>
      </c>
      <c r="AC33" s="211"/>
      <c r="AD33" s="211"/>
      <c r="AE33" s="211"/>
      <c r="AF33" s="41" t="s">
        <v>138</v>
      </c>
      <c r="AG33" s="41"/>
      <c r="AH33" s="212">
        <v>1.1</v>
      </c>
      <c r="AI33" s="212"/>
      <c r="AJ33" s="42"/>
      <c r="AK33" s="41"/>
      <c r="AL33" s="43"/>
      <c r="AM33" s="44"/>
      <c r="AN33" s="44"/>
      <c r="AO33" s="44"/>
      <c r="AP33" s="5"/>
      <c r="AQ33" s="5"/>
      <c r="AR33" s="5"/>
      <c r="AS33" s="5"/>
      <c r="AT33" s="5"/>
      <c r="AU33" s="5"/>
      <c r="AV33" s="5"/>
      <c r="AW33" s="5"/>
      <c r="AX33" s="6"/>
    </row>
    <row r="34" spans="1:50" s="1" customFormat="1" ht="21" customHeight="1">
      <c r="A34" s="237"/>
      <c r="B34" s="238"/>
      <c r="C34" s="238"/>
      <c r="D34" s="239"/>
      <c r="E34" s="306" t="s">
        <v>117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8"/>
      <c r="V34" s="48"/>
      <c r="W34" s="208">
        <f t="shared" si="0"/>
        <v>0</v>
      </c>
      <c r="X34" s="209"/>
      <c r="Y34" s="209"/>
      <c r="Z34" s="209"/>
      <c r="AA34" s="209"/>
      <c r="AB34" s="210">
        <v>229000</v>
      </c>
      <c r="AC34" s="211"/>
      <c r="AD34" s="211"/>
      <c r="AE34" s="211"/>
      <c r="AF34" s="41" t="s">
        <v>138</v>
      </c>
      <c r="AG34" s="41"/>
      <c r="AH34" s="212">
        <v>1.1</v>
      </c>
      <c r="AI34" s="212"/>
      <c r="AJ34" s="42"/>
      <c r="AK34" s="41"/>
      <c r="AL34" s="43"/>
      <c r="AM34" s="44"/>
      <c r="AN34" s="44"/>
      <c r="AO34" s="44"/>
      <c r="AP34" s="38"/>
      <c r="AQ34" s="38"/>
      <c r="AR34" s="38"/>
      <c r="AS34" s="38"/>
      <c r="AT34" s="38"/>
      <c r="AU34" s="38"/>
      <c r="AV34" s="38"/>
      <c r="AW34" s="38"/>
      <c r="AX34" s="39"/>
    </row>
    <row r="35" spans="1:50" s="1" customFormat="1" ht="21" customHeight="1">
      <c r="A35" s="237"/>
      <c r="B35" s="238"/>
      <c r="C35" s="238"/>
      <c r="D35" s="239"/>
      <c r="E35" s="306" t="s">
        <v>118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8"/>
      <c r="V35" s="48"/>
      <c r="W35" s="208">
        <f t="shared" si="0"/>
        <v>0</v>
      </c>
      <c r="X35" s="209"/>
      <c r="Y35" s="209"/>
      <c r="Z35" s="209"/>
      <c r="AA35" s="209"/>
      <c r="AB35" s="210">
        <v>229000</v>
      </c>
      <c r="AC35" s="211"/>
      <c r="AD35" s="211"/>
      <c r="AE35" s="211"/>
      <c r="AF35" s="41" t="s">
        <v>138</v>
      </c>
      <c r="AG35" s="41"/>
      <c r="AH35" s="212">
        <v>1.1</v>
      </c>
      <c r="AI35" s="212"/>
      <c r="AJ35" s="42"/>
      <c r="AK35" s="41"/>
      <c r="AL35" s="43"/>
      <c r="AM35" s="44"/>
      <c r="AN35" s="44"/>
      <c r="AO35" s="44"/>
      <c r="AP35" s="38"/>
      <c r="AQ35" s="38"/>
      <c r="AR35" s="38"/>
      <c r="AS35" s="38"/>
      <c r="AT35" s="38"/>
      <c r="AU35" s="38"/>
      <c r="AV35" s="38"/>
      <c r="AW35" s="38"/>
      <c r="AX35" s="39"/>
    </row>
    <row r="36" spans="1:50" s="1" customFormat="1" ht="21" customHeight="1">
      <c r="A36" s="237"/>
      <c r="B36" s="238"/>
      <c r="C36" s="238"/>
      <c r="D36" s="239"/>
      <c r="E36" s="306" t="s">
        <v>119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8"/>
      <c r="V36" s="48"/>
      <c r="W36" s="208">
        <f t="shared" si="0"/>
        <v>0</v>
      </c>
      <c r="X36" s="209"/>
      <c r="Y36" s="209"/>
      <c r="Z36" s="209"/>
      <c r="AA36" s="209"/>
      <c r="AB36" s="210">
        <v>229000</v>
      </c>
      <c r="AC36" s="211"/>
      <c r="AD36" s="211"/>
      <c r="AE36" s="211"/>
      <c r="AF36" s="41" t="s">
        <v>138</v>
      </c>
      <c r="AG36" s="41"/>
      <c r="AH36" s="212">
        <v>1.1</v>
      </c>
      <c r="AI36" s="212"/>
      <c r="AJ36" s="42"/>
      <c r="AK36" s="41"/>
      <c r="AL36" s="43"/>
      <c r="AM36" s="44"/>
      <c r="AN36" s="44"/>
      <c r="AO36" s="44"/>
      <c r="AP36" s="38"/>
      <c r="AQ36" s="38"/>
      <c r="AR36" s="38"/>
      <c r="AS36" s="38"/>
      <c r="AT36" s="38"/>
      <c r="AU36" s="38"/>
      <c r="AV36" s="38"/>
      <c r="AW36" s="38"/>
      <c r="AX36" s="39"/>
    </row>
    <row r="37" spans="1:50" s="1" customFormat="1" ht="21" customHeight="1">
      <c r="A37" s="237"/>
      <c r="B37" s="238"/>
      <c r="C37" s="238"/>
      <c r="D37" s="239"/>
      <c r="E37" s="306" t="s">
        <v>120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8"/>
      <c r="V37" s="48"/>
      <c r="W37" s="208">
        <f t="shared" si="0"/>
        <v>0</v>
      </c>
      <c r="X37" s="209"/>
      <c r="Y37" s="209"/>
      <c r="Z37" s="209"/>
      <c r="AA37" s="209"/>
      <c r="AB37" s="210">
        <v>229000</v>
      </c>
      <c r="AC37" s="211"/>
      <c r="AD37" s="211"/>
      <c r="AE37" s="211"/>
      <c r="AF37" s="41" t="s">
        <v>138</v>
      </c>
      <c r="AG37" s="41"/>
      <c r="AH37" s="212">
        <v>1.1</v>
      </c>
      <c r="AI37" s="212"/>
      <c r="AJ37" s="42"/>
      <c r="AK37" s="41"/>
      <c r="AL37" s="43"/>
      <c r="AM37" s="44"/>
      <c r="AN37" s="44"/>
      <c r="AO37" s="44"/>
      <c r="AP37" s="38"/>
      <c r="AQ37" s="38"/>
      <c r="AR37" s="38"/>
      <c r="AS37" s="38"/>
      <c r="AT37" s="38"/>
      <c r="AU37" s="38"/>
      <c r="AV37" s="38"/>
      <c r="AW37" s="38"/>
      <c r="AX37" s="39"/>
    </row>
    <row r="38" spans="1:50" s="1" customFormat="1" ht="21" customHeight="1">
      <c r="A38" s="237"/>
      <c r="B38" s="238"/>
      <c r="C38" s="238"/>
      <c r="D38" s="239"/>
      <c r="E38" s="306" t="s">
        <v>202</v>
      </c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48"/>
      <c r="W38" s="208">
        <f>IF(V38="レ",AB38*AH38*AM38,0)</f>
        <v>0</v>
      </c>
      <c r="X38" s="309"/>
      <c r="Y38" s="309"/>
      <c r="Z38" s="309"/>
      <c r="AA38" s="310"/>
      <c r="AB38" s="311">
        <f>'書式20-1-4・運営費加算ﾎﾟｲﾝﾄ算出表'!AL18</f>
        <v>0</v>
      </c>
      <c r="AC38" s="281"/>
      <c r="AD38" s="41" t="s">
        <v>17</v>
      </c>
      <c r="AE38" s="45"/>
      <c r="AF38" s="45"/>
      <c r="AG38" s="45"/>
      <c r="AH38" s="280">
        <v>8000</v>
      </c>
      <c r="AI38" s="280"/>
      <c r="AJ38" s="280"/>
      <c r="AK38" s="41" t="s">
        <v>16</v>
      </c>
      <c r="AL38" s="43"/>
      <c r="AM38" s="303">
        <v>1.1</v>
      </c>
      <c r="AN38" s="303"/>
      <c r="AO38" s="303"/>
      <c r="AP38" s="46"/>
      <c r="AQ38" s="46"/>
      <c r="AR38" s="46"/>
      <c r="AS38" s="38"/>
      <c r="AT38" s="38"/>
      <c r="AU38" s="38"/>
      <c r="AV38" s="38"/>
      <c r="AW38" s="38"/>
      <c r="AX38" s="39"/>
    </row>
    <row r="39" spans="1:50" s="1" customFormat="1" ht="21" customHeight="1">
      <c r="A39" s="237"/>
      <c r="B39" s="238"/>
      <c r="C39" s="238"/>
      <c r="D39" s="239"/>
      <c r="E39" s="306" t="s">
        <v>93</v>
      </c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8"/>
      <c r="V39" s="48"/>
      <c r="W39" s="208">
        <f>IF(V39="レ",AB39*AH39*AM39,0)</f>
        <v>0</v>
      </c>
      <c r="X39" s="309"/>
      <c r="Y39" s="309"/>
      <c r="Z39" s="309"/>
      <c r="AA39" s="310"/>
      <c r="AB39" s="311">
        <f>'書式20-1-4・運営費加算ﾎﾟｲﾝﾄ算出表'!AL18</f>
        <v>0</v>
      </c>
      <c r="AC39" s="281"/>
      <c r="AD39" s="41" t="s">
        <v>17</v>
      </c>
      <c r="AE39" s="45"/>
      <c r="AF39" s="45"/>
      <c r="AG39" s="45"/>
      <c r="AH39" s="280">
        <v>8000</v>
      </c>
      <c r="AI39" s="280"/>
      <c r="AJ39" s="280"/>
      <c r="AK39" s="41" t="s">
        <v>16</v>
      </c>
      <c r="AL39" s="43"/>
      <c r="AM39" s="303">
        <v>1.1</v>
      </c>
      <c r="AN39" s="303"/>
      <c r="AO39" s="303"/>
      <c r="AP39" s="46"/>
      <c r="AQ39" s="46"/>
      <c r="AR39" s="46"/>
      <c r="AS39" s="38"/>
      <c r="AT39" s="38"/>
      <c r="AU39" s="38"/>
      <c r="AV39" s="38"/>
      <c r="AW39" s="38"/>
      <c r="AX39" s="39"/>
    </row>
    <row r="40" spans="1:50" s="1" customFormat="1" ht="21" customHeight="1">
      <c r="A40" s="237"/>
      <c r="B40" s="238"/>
      <c r="C40" s="238"/>
      <c r="D40" s="239"/>
      <c r="E40" s="306" t="s">
        <v>94</v>
      </c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8"/>
      <c r="V40" s="48"/>
      <c r="W40" s="208">
        <f>IF(V40="レ",AB40*AH40*AM40,0)</f>
        <v>0</v>
      </c>
      <c r="X40" s="309"/>
      <c r="Y40" s="309"/>
      <c r="Z40" s="309"/>
      <c r="AA40" s="310"/>
      <c r="AB40" s="311">
        <f>'書式20-1-4・運営費加算ﾎﾟｲﾝﾄ算出表'!AL18</f>
        <v>0</v>
      </c>
      <c r="AC40" s="281"/>
      <c r="AD40" s="41" t="s">
        <v>17</v>
      </c>
      <c r="AE40" s="45"/>
      <c r="AF40" s="45"/>
      <c r="AG40" s="45"/>
      <c r="AH40" s="280">
        <v>8000</v>
      </c>
      <c r="AI40" s="280"/>
      <c r="AJ40" s="280"/>
      <c r="AK40" s="41" t="s">
        <v>16</v>
      </c>
      <c r="AL40" s="43"/>
      <c r="AM40" s="303">
        <v>1.1</v>
      </c>
      <c r="AN40" s="303"/>
      <c r="AO40" s="303"/>
      <c r="AP40" s="46"/>
      <c r="AQ40" s="46"/>
      <c r="AR40" s="46"/>
      <c r="AS40" s="38"/>
      <c r="AT40" s="38"/>
      <c r="AU40" s="38"/>
      <c r="AV40" s="38"/>
      <c r="AW40" s="38"/>
      <c r="AX40" s="39"/>
    </row>
    <row r="41" spans="1:50" s="1" customFormat="1" ht="21" customHeight="1">
      <c r="A41" s="237"/>
      <c r="B41" s="238"/>
      <c r="C41" s="238"/>
      <c r="D41" s="239"/>
      <c r="E41" s="306" t="s">
        <v>95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8"/>
      <c r="V41" s="48"/>
      <c r="W41" s="208">
        <f>IF(V41="レ",AB41*AH41*AM41,0)</f>
        <v>0</v>
      </c>
      <c r="X41" s="309"/>
      <c r="Y41" s="309"/>
      <c r="Z41" s="309"/>
      <c r="AA41" s="310"/>
      <c r="AB41" s="311">
        <f>'書式20-1-4・運営費加算ﾎﾟｲﾝﾄ算出表'!AL18</f>
        <v>0</v>
      </c>
      <c r="AC41" s="281"/>
      <c r="AD41" s="41" t="s">
        <v>136</v>
      </c>
      <c r="AE41" s="45"/>
      <c r="AF41" s="45"/>
      <c r="AG41" s="45"/>
      <c r="AH41" s="280">
        <v>8000</v>
      </c>
      <c r="AI41" s="280"/>
      <c r="AJ41" s="280"/>
      <c r="AK41" s="41" t="s">
        <v>16</v>
      </c>
      <c r="AL41" s="43"/>
      <c r="AM41" s="303">
        <v>1.1</v>
      </c>
      <c r="AN41" s="303"/>
      <c r="AO41" s="303"/>
      <c r="AP41" s="46"/>
      <c r="AQ41" s="46"/>
      <c r="AR41" s="46"/>
      <c r="AS41" s="38"/>
      <c r="AT41" s="38"/>
      <c r="AU41" s="38"/>
      <c r="AV41" s="38"/>
      <c r="AW41" s="38"/>
      <c r="AX41" s="39"/>
    </row>
    <row r="42" spans="1:50" s="1" customFormat="1" ht="21" customHeight="1">
      <c r="A42" s="237"/>
      <c r="B42" s="238"/>
      <c r="C42" s="238"/>
      <c r="D42" s="239"/>
      <c r="E42" s="306" t="s">
        <v>96</v>
      </c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8"/>
      <c r="V42" s="48"/>
      <c r="W42" s="208">
        <f>IF(V42="レ",AB42*AH42*AM42,0)</f>
        <v>0</v>
      </c>
      <c r="X42" s="309"/>
      <c r="Y42" s="309"/>
      <c r="Z42" s="309"/>
      <c r="AA42" s="310"/>
      <c r="AB42" s="311">
        <f>'書式20-1-4・運営費加算ﾎﾟｲﾝﾄ算出表'!AL18</f>
        <v>0</v>
      </c>
      <c r="AC42" s="281"/>
      <c r="AD42" s="41" t="s">
        <v>17</v>
      </c>
      <c r="AE42" s="45"/>
      <c r="AF42" s="45"/>
      <c r="AG42" s="45"/>
      <c r="AH42" s="280">
        <v>8000</v>
      </c>
      <c r="AI42" s="280"/>
      <c r="AJ42" s="280"/>
      <c r="AK42" s="41" t="s">
        <v>16</v>
      </c>
      <c r="AL42" s="43"/>
      <c r="AM42" s="303">
        <v>1.1</v>
      </c>
      <c r="AN42" s="303"/>
      <c r="AO42" s="303"/>
      <c r="AP42" s="46"/>
      <c r="AQ42" s="46"/>
      <c r="AR42" s="46"/>
      <c r="AS42" s="38"/>
      <c r="AT42" s="38"/>
      <c r="AU42" s="38"/>
      <c r="AV42" s="38"/>
      <c r="AW42" s="38"/>
      <c r="AX42" s="39"/>
    </row>
    <row r="43" spans="1:50" s="1" customFormat="1" ht="21" customHeight="1">
      <c r="A43" s="237"/>
      <c r="B43" s="238"/>
      <c r="C43" s="238"/>
      <c r="D43" s="239"/>
      <c r="E43" s="305" t="s">
        <v>97</v>
      </c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1">
        <f>SUM(W18:AA42)</f>
        <v>655600</v>
      </c>
      <c r="X43" s="277"/>
      <c r="Y43" s="277"/>
      <c r="Z43" s="277"/>
      <c r="AA43" s="277"/>
      <c r="AB43" s="302" t="s">
        <v>164</v>
      </c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4"/>
    </row>
    <row r="44" spans="1:50" s="1" customFormat="1" ht="21" customHeight="1">
      <c r="A44" s="237"/>
      <c r="B44" s="238"/>
      <c r="C44" s="238"/>
      <c r="D44" s="239"/>
      <c r="E44" s="300" t="s">
        <v>203</v>
      </c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>
        <f>ROUNDDOWN(W43*0.2,0)</f>
        <v>131120</v>
      </c>
      <c r="X44" s="277"/>
      <c r="Y44" s="277"/>
      <c r="Z44" s="277"/>
      <c r="AA44" s="277"/>
      <c r="AB44" s="302" t="s">
        <v>165</v>
      </c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4"/>
    </row>
    <row r="45" spans="1:50" s="1" customFormat="1" ht="21" customHeight="1">
      <c r="A45" s="240"/>
      <c r="B45" s="241"/>
      <c r="C45" s="241"/>
      <c r="D45" s="242"/>
      <c r="E45" s="305" t="s">
        <v>99</v>
      </c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276">
        <f>SUM(W43:AA44)</f>
        <v>786720</v>
      </c>
      <c r="X45" s="277"/>
      <c r="Y45" s="277"/>
      <c r="Z45" s="277"/>
      <c r="AA45" s="277"/>
      <c r="AB45" s="302" t="s">
        <v>166</v>
      </c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4"/>
    </row>
    <row r="46" spans="1:50" s="1" customFormat="1" ht="21" customHeight="1" thickBot="1">
      <c r="A46" s="259" t="s">
        <v>100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287">
        <f>ROUNDDOWN(W45*0.3,0)</f>
        <v>236016</v>
      </c>
      <c r="X46" s="288"/>
      <c r="Y46" s="288"/>
      <c r="Z46" s="288"/>
      <c r="AA46" s="288"/>
      <c r="AB46" s="289" t="s">
        <v>101</v>
      </c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1"/>
    </row>
    <row r="47" spans="1:50" s="1" customFormat="1" ht="21" customHeight="1" thickBot="1">
      <c r="A47" s="292" t="s">
        <v>22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>
        <f>SUM(W45:AA46)</f>
        <v>1022736</v>
      </c>
      <c r="X47" s="295"/>
      <c r="Y47" s="295"/>
      <c r="Z47" s="295"/>
      <c r="AA47" s="296"/>
      <c r="AB47" s="297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9"/>
    </row>
    <row r="48" s="1" customFormat="1" ht="17.25" customHeight="1">
      <c r="A48" s="1" t="s">
        <v>106</v>
      </c>
    </row>
    <row r="49" s="1" customFormat="1" ht="17.25" customHeight="1"/>
    <row r="50" s="1" customFormat="1" ht="21" customHeight="1"/>
    <row r="51" s="1" customFormat="1" ht="21" customHeight="1">
      <c r="A51" s="1" t="s">
        <v>112</v>
      </c>
    </row>
    <row r="52" s="1" customFormat="1" ht="21" customHeight="1">
      <c r="A52" s="1" t="s">
        <v>139</v>
      </c>
    </row>
    <row r="53" spans="1:50" s="1" customFormat="1" ht="21" customHeight="1">
      <c r="A53" s="248" t="s">
        <v>7</v>
      </c>
      <c r="B53" s="248"/>
      <c r="C53" s="248"/>
      <c r="D53" s="248"/>
      <c r="E53" s="272" t="s">
        <v>8</v>
      </c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49" t="s">
        <v>9</v>
      </c>
      <c r="Q53" s="246"/>
      <c r="R53" s="246"/>
      <c r="S53" s="246"/>
      <c r="T53" s="246"/>
      <c r="U53" s="248" t="s">
        <v>10</v>
      </c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</row>
    <row r="54" spans="1:50" s="1" customFormat="1" ht="21" customHeight="1">
      <c r="A54" s="273" t="s">
        <v>11</v>
      </c>
      <c r="B54" s="274"/>
      <c r="C54" s="274"/>
      <c r="D54" s="275"/>
      <c r="E54" s="233" t="s">
        <v>206</v>
      </c>
      <c r="F54" s="234"/>
      <c r="G54" s="234"/>
      <c r="H54" s="234"/>
      <c r="I54" s="234"/>
      <c r="J54" s="234"/>
      <c r="K54" s="234"/>
      <c r="L54" s="234"/>
      <c r="M54" s="234"/>
      <c r="N54" s="234"/>
      <c r="O54" s="235"/>
      <c r="P54" s="276">
        <f>U54*AA54*1</f>
        <v>339900</v>
      </c>
      <c r="Q54" s="277"/>
      <c r="R54" s="277"/>
      <c r="S54" s="277"/>
      <c r="T54" s="278"/>
      <c r="U54" s="285">
        <v>309000</v>
      </c>
      <c r="V54" s="286"/>
      <c r="W54" s="286"/>
      <c r="X54" s="286"/>
      <c r="Y54" s="41" t="s">
        <v>14</v>
      </c>
      <c r="Z54" s="41"/>
      <c r="AA54" s="281">
        <v>1.1</v>
      </c>
      <c r="AB54" s="281"/>
      <c r="AC54" s="281"/>
      <c r="AD54" s="43" t="s">
        <v>102</v>
      </c>
      <c r="AE54" s="41" t="s">
        <v>105</v>
      </c>
      <c r="AF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47"/>
    </row>
    <row r="55" spans="1:50" s="1" customFormat="1" ht="21" customHeight="1">
      <c r="A55" s="237"/>
      <c r="B55" s="238"/>
      <c r="C55" s="238"/>
      <c r="D55" s="239"/>
      <c r="E55" s="282" t="s">
        <v>207</v>
      </c>
      <c r="F55" s="283"/>
      <c r="G55" s="283"/>
      <c r="H55" s="283"/>
      <c r="I55" s="283"/>
      <c r="J55" s="283"/>
      <c r="K55" s="283"/>
      <c r="L55" s="283"/>
      <c r="M55" s="283"/>
      <c r="N55" s="283"/>
      <c r="O55" s="284"/>
      <c r="P55" s="260">
        <f>ROUNDDOWN(U55*AA55*AF55*AI55,0)</f>
        <v>0</v>
      </c>
      <c r="Q55" s="261"/>
      <c r="R55" s="261"/>
      <c r="S55" s="261"/>
      <c r="T55" s="262"/>
      <c r="U55" s="264">
        <f>'[5]書式20-1-1・研究費ﾎﾟｲﾝﾄ算出表'!AL49</f>
        <v>0</v>
      </c>
      <c r="V55" s="265"/>
      <c r="W55" s="268" t="s">
        <v>17</v>
      </c>
      <c r="X55" s="268"/>
      <c r="Y55" s="268"/>
      <c r="Z55" s="268"/>
      <c r="AA55" s="270">
        <v>8000</v>
      </c>
      <c r="AB55" s="270"/>
      <c r="AC55" s="270"/>
      <c r="AD55" s="268" t="s">
        <v>16</v>
      </c>
      <c r="AE55" s="268"/>
      <c r="AF55" s="268">
        <v>1.1</v>
      </c>
      <c r="AG55" s="268"/>
      <c r="AH55" s="250" t="s">
        <v>102</v>
      </c>
      <c r="AI55" s="252">
        <v>1</v>
      </c>
      <c r="AJ55" s="253"/>
      <c r="AK55" s="255" t="s">
        <v>183</v>
      </c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7"/>
    </row>
    <row r="56" spans="1:50" s="1" customFormat="1" ht="21" customHeight="1">
      <c r="A56" s="237"/>
      <c r="B56" s="238"/>
      <c r="C56" s="238"/>
      <c r="D56" s="239"/>
      <c r="E56" s="259" t="s">
        <v>208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5"/>
      <c r="P56" s="231"/>
      <c r="Q56" s="232"/>
      <c r="R56" s="232"/>
      <c r="S56" s="232"/>
      <c r="T56" s="263"/>
      <c r="U56" s="266"/>
      <c r="V56" s="267"/>
      <c r="W56" s="269"/>
      <c r="X56" s="269"/>
      <c r="Y56" s="269"/>
      <c r="Z56" s="269"/>
      <c r="AA56" s="271"/>
      <c r="AB56" s="271"/>
      <c r="AC56" s="271"/>
      <c r="AD56" s="269"/>
      <c r="AE56" s="269"/>
      <c r="AF56" s="269"/>
      <c r="AG56" s="269"/>
      <c r="AH56" s="251"/>
      <c r="AI56" s="254"/>
      <c r="AJ56" s="254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8"/>
    </row>
    <row r="57" spans="1:50" s="1" customFormat="1" ht="21" customHeight="1">
      <c r="A57" s="237"/>
      <c r="B57" s="238"/>
      <c r="C57" s="238"/>
      <c r="D57" s="239"/>
      <c r="E57" s="230" t="s">
        <v>209</v>
      </c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1">
        <f>ROUNDDOWN((P54+P55)*0.2,0)</f>
        <v>67980</v>
      </c>
      <c r="Q57" s="232"/>
      <c r="R57" s="232"/>
      <c r="S57" s="232"/>
      <c r="T57" s="232"/>
      <c r="U57" s="233" t="s">
        <v>210</v>
      </c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5"/>
    </row>
    <row r="58" spans="1:50" s="1" customFormat="1" ht="21" customHeight="1">
      <c r="A58" s="240"/>
      <c r="B58" s="241"/>
      <c r="C58" s="241"/>
      <c r="D58" s="242"/>
      <c r="E58" s="236" t="s">
        <v>103</v>
      </c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1">
        <f>P54+P55+P57</f>
        <v>407880</v>
      </c>
      <c r="Q58" s="232"/>
      <c r="R58" s="232"/>
      <c r="S58" s="232"/>
      <c r="T58" s="232"/>
      <c r="U58" s="233" t="s">
        <v>211</v>
      </c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5"/>
    </row>
    <row r="59" spans="1:50" s="1" customFormat="1" ht="21" customHeight="1" thickBot="1">
      <c r="A59" s="213" t="s">
        <v>100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4">
        <f>ROUNDDOWN(P58*0.3,0)</f>
        <v>122364</v>
      </c>
      <c r="Q59" s="215"/>
      <c r="R59" s="215"/>
      <c r="S59" s="215"/>
      <c r="T59" s="215"/>
      <c r="U59" s="216" t="s">
        <v>111</v>
      </c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8"/>
    </row>
    <row r="60" spans="1:50" s="1" customFormat="1" ht="21" customHeight="1" thickBot="1">
      <c r="A60" s="219" t="s">
        <v>104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20"/>
      <c r="P60" s="221">
        <f>P58+P59</f>
        <v>530244</v>
      </c>
      <c r="Q60" s="222"/>
      <c r="R60" s="222"/>
      <c r="S60" s="222"/>
      <c r="T60" s="223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5"/>
    </row>
    <row r="61" spans="1:50" s="1" customFormat="1" ht="21" customHeight="1">
      <c r="A61" s="1" t="s">
        <v>184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40"/>
      <c r="Q61" s="40"/>
      <c r="R61" s="40"/>
      <c r="S61" s="40"/>
      <c r="T61" s="40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s="1" customFormat="1" ht="21" customHeight="1">
      <c r="A62" s="1" t="s">
        <v>140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40"/>
      <c r="Q62" s="40"/>
      <c r="R62" s="40"/>
      <c r="S62" s="40"/>
      <c r="T62" s="40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s="1" customFormat="1" ht="21" customHeight="1">
      <c r="A63" s="1" t="s">
        <v>141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0"/>
      <c r="Q63" s="40"/>
      <c r="R63" s="40"/>
      <c r="S63" s="40"/>
      <c r="T63" s="40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2:50" s="1" customFormat="1" ht="21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40"/>
      <c r="Q64" s="40"/>
      <c r="R64" s="40"/>
      <c r="S64" s="40"/>
      <c r="T64" s="40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="1" customFormat="1" ht="21" customHeight="1">
      <c r="A65" s="1" t="s">
        <v>142</v>
      </c>
    </row>
    <row r="66" spans="1:50" s="1" customFormat="1" ht="21" customHeight="1">
      <c r="A66" s="248" t="s">
        <v>7</v>
      </c>
      <c r="B66" s="248"/>
      <c r="C66" s="248"/>
      <c r="D66" s="248"/>
      <c r="E66" s="272" t="s">
        <v>8</v>
      </c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49" t="s">
        <v>9</v>
      </c>
      <c r="Q66" s="246"/>
      <c r="R66" s="246"/>
      <c r="S66" s="246"/>
      <c r="T66" s="246"/>
      <c r="U66" s="248" t="s">
        <v>10</v>
      </c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</row>
    <row r="67" spans="1:50" s="1" customFormat="1" ht="21" customHeight="1">
      <c r="A67" s="273" t="s">
        <v>11</v>
      </c>
      <c r="B67" s="274"/>
      <c r="C67" s="274"/>
      <c r="D67" s="275"/>
      <c r="E67" s="233" t="s">
        <v>212</v>
      </c>
      <c r="F67" s="234"/>
      <c r="G67" s="234"/>
      <c r="H67" s="234"/>
      <c r="I67" s="234"/>
      <c r="J67" s="234"/>
      <c r="K67" s="234"/>
      <c r="L67" s="234"/>
      <c r="M67" s="234"/>
      <c r="N67" s="234"/>
      <c r="O67" s="235"/>
      <c r="P67" s="276">
        <f>U67*AA67*1</f>
        <v>339900</v>
      </c>
      <c r="Q67" s="277"/>
      <c r="R67" s="277"/>
      <c r="S67" s="277"/>
      <c r="T67" s="278"/>
      <c r="U67" s="285">
        <v>309000</v>
      </c>
      <c r="V67" s="286"/>
      <c r="W67" s="286"/>
      <c r="X67" s="286"/>
      <c r="Y67" s="41" t="s">
        <v>14</v>
      </c>
      <c r="Z67" s="41"/>
      <c r="AA67" s="281">
        <v>1.1</v>
      </c>
      <c r="AB67" s="281"/>
      <c r="AC67" s="281"/>
      <c r="AD67" s="43" t="s">
        <v>102</v>
      </c>
      <c r="AE67" s="41" t="s">
        <v>105</v>
      </c>
      <c r="AF67" s="4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47"/>
    </row>
    <row r="68" spans="1:50" s="1" customFormat="1" ht="21" customHeight="1">
      <c r="A68" s="237"/>
      <c r="B68" s="238"/>
      <c r="C68" s="238"/>
      <c r="D68" s="239"/>
      <c r="E68" s="230" t="s">
        <v>213</v>
      </c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1">
        <f>ROUNDDOWN(P67*0.2,0)</f>
        <v>67980</v>
      </c>
      <c r="Q68" s="232"/>
      <c r="R68" s="232"/>
      <c r="S68" s="232"/>
      <c r="T68" s="232"/>
      <c r="U68" s="233" t="s">
        <v>214</v>
      </c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5"/>
    </row>
    <row r="69" spans="1:50" s="1" customFormat="1" ht="21" customHeight="1">
      <c r="A69" s="240"/>
      <c r="B69" s="241"/>
      <c r="C69" s="241"/>
      <c r="D69" s="242"/>
      <c r="E69" s="236" t="s">
        <v>103</v>
      </c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1">
        <f>P67+P68</f>
        <v>407880</v>
      </c>
      <c r="Q69" s="232"/>
      <c r="R69" s="232"/>
      <c r="S69" s="232"/>
      <c r="T69" s="232"/>
      <c r="U69" s="233" t="s">
        <v>215</v>
      </c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5"/>
    </row>
    <row r="70" spans="1:50" s="1" customFormat="1" ht="21" customHeight="1" thickBot="1">
      <c r="A70" s="213" t="s">
        <v>100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4">
        <f>ROUNDDOWN(P69*0.3,0)</f>
        <v>122364</v>
      </c>
      <c r="Q70" s="215"/>
      <c r="R70" s="215"/>
      <c r="S70" s="215"/>
      <c r="T70" s="215"/>
      <c r="U70" s="216" t="s">
        <v>111</v>
      </c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8"/>
    </row>
    <row r="71" spans="1:50" s="1" customFormat="1" ht="21" customHeight="1" thickBot="1">
      <c r="A71" s="219" t="s">
        <v>104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20"/>
      <c r="P71" s="221">
        <f>P69+P70</f>
        <v>530244</v>
      </c>
      <c r="Q71" s="222"/>
      <c r="R71" s="222"/>
      <c r="S71" s="222"/>
      <c r="T71" s="223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5"/>
    </row>
    <row r="72" spans="1:50" s="1" customFormat="1" ht="21" customHeight="1">
      <c r="A72" s="1" t="s">
        <v>140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40"/>
      <c r="Q72" s="40"/>
      <c r="R72" s="40"/>
      <c r="S72" s="40"/>
      <c r="T72" s="40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s="1" customFormat="1" ht="21" customHeight="1">
      <c r="A73" s="1" t="s">
        <v>167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0"/>
      <c r="Q73" s="40"/>
      <c r="R73" s="40"/>
      <c r="S73" s="40"/>
      <c r="T73" s="40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2:50" s="1" customFormat="1" ht="21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40"/>
      <c r="Q74" s="40"/>
      <c r="R74" s="40"/>
      <c r="S74" s="40"/>
      <c r="T74" s="40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s="1" customFormat="1" ht="21" customHeight="1">
      <c r="A75" s="8" t="s">
        <v>143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40"/>
      <c r="Q75" s="40"/>
      <c r="R75" s="40"/>
      <c r="S75" s="40"/>
      <c r="T75" s="40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s="1" customFormat="1" ht="21" customHeight="1">
      <c r="A76" s="248" t="s">
        <v>7</v>
      </c>
      <c r="B76" s="248"/>
      <c r="C76" s="248"/>
      <c r="D76" s="248"/>
      <c r="E76" s="272" t="s">
        <v>8</v>
      </c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49" t="s">
        <v>9</v>
      </c>
      <c r="Q76" s="246"/>
      <c r="R76" s="246"/>
      <c r="S76" s="246"/>
      <c r="T76" s="246"/>
      <c r="U76" s="248" t="s">
        <v>10</v>
      </c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</row>
    <row r="77" spans="1:50" s="1" customFormat="1" ht="21" customHeight="1">
      <c r="A77" s="273" t="s">
        <v>11</v>
      </c>
      <c r="B77" s="274"/>
      <c r="C77" s="274"/>
      <c r="D77" s="275"/>
      <c r="E77" s="233" t="s">
        <v>216</v>
      </c>
      <c r="F77" s="234"/>
      <c r="G77" s="234"/>
      <c r="H77" s="234"/>
      <c r="I77" s="234"/>
      <c r="J77" s="234"/>
      <c r="K77" s="234"/>
      <c r="L77" s="234"/>
      <c r="M77" s="234"/>
      <c r="N77" s="234"/>
      <c r="O77" s="235"/>
      <c r="P77" s="276">
        <f>U77*AA77*1</f>
        <v>67980</v>
      </c>
      <c r="Q77" s="277"/>
      <c r="R77" s="277"/>
      <c r="S77" s="277"/>
      <c r="T77" s="278"/>
      <c r="U77" s="285">
        <v>61800</v>
      </c>
      <c r="V77" s="286"/>
      <c r="W77" s="286"/>
      <c r="X77" s="286"/>
      <c r="Y77" s="41" t="s">
        <v>14</v>
      </c>
      <c r="Z77" s="41"/>
      <c r="AA77" s="281">
        <v>1.1</v>
      </c>
      <c r="AB77" s="281"/>
      <c r="AC77" s="281"/>
      <c r="AD77" s="43" t="s">
        <v>102</v>
      </c>
      <c r="AE77" s="41" t="s">
        <v>105</v>
      </c>
      <c r="AF77" s="4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47"/>
    </row>
    <row r="78" spans="1:50" s="1" customFormat="1" ht="21" customHeight="1">
      <c r="A78" s="237"/>
      <c r="B78" s="238"/>
      <c r="C78" s="238"/>
      <c r="D78" s="239"/>
      <c r="E78" s="230" t="s">
        <v>213</v>
      </c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1">
        <f>ROUNDDOWN(P77*0.2,0)</f>
        <v>13596</v>
      </c>
      <c r="Q78" s="232"/>
      <c r="R78" s="232"/>
      <c r="S78" s="232"/>
      <c r="T78" s="232"/>
      <c r="U78" s="233" t="s">
        <v>214</v>
      </c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5"/>
    </row>
    <row r="79" spans="1:50" s="1" customFormat="1" ht="21" customHeight="1">
      <c r="A79" s="240"/>
      <c r="B79" s="241"/>
      <c r="C79" s="241"/>
      <c r="D79" s="242"/>
      <c r="E79" s="236" t="s">
        <v>103</v>
      </c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1">
        <f>P77+P78</f>
        <v>81576</v>
      </c>
      <c r="Q79" s="232"/>
      <c r="R79" s="232"/>
      <c r="S79" s="232"/>
      <c r="T79" s="232"/>
      <c r="U79" s="233" t="s">
        <v>215</v>
      </c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5"/>
    </row>
    <row r="80" spans="1:50" s="1" customFormat="1" ht="21" customHeight="1" thickBot="1">
      <c r="A80" s="213" t="s">
        <v>100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4">
        <f>ROUNDDOWN(P79*0.3,0)</f>
        <v>24472</v>
      </c>
      <c r="Q80" s="215"/>
      <c r="R80" s="215"/>
      <c r="S80" s="215"/>
      <c r="T80" s="215"/>
      <c r="U80" s="216" t="s">
        <v>111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8"/>
    </row>
    <row r="81" spans="1:50" s="1" customFormat="1" ht="21" customHeight="1" thickBot="1">
      <c r="A81" s="219" t="s">
        <v>104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20"/>
      <c r="P81" s="221">
        <f>P79+P80</f>
        <v>106048</v>
      </c>
      <c r="Q81" s="222"/>
      <c r="R81" s="222"/>
      <c r="S81" s="222"/>
      <c r="T81" s="223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5"/>
    </row>
    <row r="82" spans="1:50" s="1" customFormat="1" ht="21" customHeight="1">
      <c r="A82" s="1" t="s">
        <v>168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40"/>
      <c r="Q82" s="40"/>
      <c r="R82" s="40"/>
      <c r="S82" s="40"/>
      <c r="T82" s="40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2:50" s="1" customFormat="1" ht="21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40"/>
      <c r="Q83" s="40"/>
      <c r="R83" s="40"/>
      <c r="S83" s="40"/>
      <c r="T83" s="40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="1" customFormat="1" ht="17.25" customHeight="1">
      <c r="A84" s="1" t="s">
        <v>144</v>
      </c>
    </row>
    <row r="85" spans="1:50" s="1" customFormat="1" ht="17.25" customHeight="1">
      <c r="A85" s="248" t="s">
        <v>7</v>
      </c>
      <c r="B85" s="248"/>
      <c r="C85" s="248"/>
      <c r="D85" s="248"/>
      <c r="E85" s="272" t="s">
        <v>8</v>
      </c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49" t="s">
        <v>9</v>
      </c>
      <c r="Q85" s="246"/>
      <c r="R85" s="246"/>
      <c r="S85" s="246"/>
      <c r="T85" s="246"/>
      <c r="U85" s="248" t="s">
        <v>10</v>
      </c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</row>
    <row r="86" spans="1:50" s="1" customFormat="1" ht="17.25" customHeight="1">
      <c r="A86" s="273" t="s">
        <v>11</v>
      </c>
      <c r="B86" s="274"/>
      <c r="C86" s="274"/>
      <c r="D86" s="275"/>
      <c r="E86" s="233" t="s">
        <v>216</v>
      </c>
      <c r="F86" s="234"/>
      <c r="G86" s="234"/>
      <c r="H86" s="234"/>
      <c r="I86" s="234"/>
      <c r="J86" s="234"/>
      <c r="K86" s="234"/>
      <c r="L86" s="234"/>
      <c r="M86" s="234"/>
      <c r="N86" s="234"/>
      <c r="O86" s="235"/>
      <c r="P86" s="276">
        <f>U86*AA86*1</f>
        <v>16995</v>
      </c>
      <c r="Q86" s="277"/>
      <c r="R86" s="277"/>
      <c r="S86" s="277"/>
      <c r="T86" s="278"/>
      <c r="U86" s="279">
        <v>15450</v>
      </c>
      <c r="V86" s="280"/>
      <c r="W86" s="280"/>
      <c r="X86" s="280"/>
      <c r="Y86" s="41" t="s">
        <v>14</v>
      </c>
      <c r="Z86" s="41"/>
      <c r="AA86" s="281">
        <v>1.1</v>
      </c>
      <c r="AB86" s="281"/>
      <c r="AC86" s="281"/>
      <c r="AD86" s="43" t="s">
        <v>102</v>
      </c>
      <c r="AE86" s="41" t="s">
        <v>105</v>
      </c>
      <c r="AF86" s="41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47"/>
    </row>
    <row r="87" spans="1:50" s="1" customFormat="1" ht="18" customHeight="1">
      <c r="A87" s="237"/>
      <c r="B87" s="238"/>
      <c r="C87" s="238"/>
      <c r="D87" s="239"/>
      <c r="E87" s="282" t="s">
        <v>217</v>
      </c>
      <c r="F87" s="283"/>
      <c r="G87" s="283"/>
      <c r="H87" s="283"/>
      <c r="I87" s="283"/>
      <c r="J87" s="283"/>
      <c r="K87" s="283"/>
      <c r="L87" s="283"/>
      <c r="M87" s="283"/>
      <c r="N87" s="283"/>
      <c r="O87" s="284"/>
      <c r="P87" s="260">
        <f>ROUNDDOWN(U87*AA87*AF87*AI87,0)</f>
        <v>0</v>
      </c>
      <c r="Q87" s="261"/>
      <c r="R87" s="261"/>
      <c r="S87" s="261"/>
      <c r="T87" s="262"/>
      <c r="U87" s="264">
        <f>'[5]書式20-1-1・研究費ﾎﾟｲﾝﾄ算出表'!AL49</f>
        <v>0</v>
      </c>
      <c r="V87" s="265"/>
      <c r="W87" s="268" t="s">
        <v>17</v>
      </c>
      <c r="X87" s="268"/>
      <c r="Y87" s="268"/>
      <c r="Z87" s="268"/>
      <c r="AA87" s="270">
        <v>400</v>
      </c>
      <c r="AB87" s="270"/>
      <c r="AC87" s="270"/>
      <c r="AD87" s="268" t="s">
        <v>16</v>
      </c>
      <c r="AE87" s="268"/>
      <c r="AF87" s="268">
        <v>1.1</v>
      </c>
      <c r="AG87" s="268"/>
      <c r="AH87" s="250" t="s">
        <v>102</v>
      </c>
      <c r="AI87" s="252">
        <v>1</v>
      </c>
      <c r="AJ87" s="253"/>
      <c r="AK87" s="255" t="s">
        <v>183</v>
      </c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7"/>
    </row>
    <row r="88" spans="1:50" ht="18" customHeight="1">
      <c r="A88" s="237"/>
      <c r="B88" s="238"/>
      <c r="C88" s="238"/>
      <c r="D88" s="239"/>
      <c r="E88" s="259" t="s">
        <v>218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5"/>
      <c r="P88" s="231"/>
      <c r="Q88" s="232"/>
      <c r="R88" s="232"/>
      <c r="S88" s="232"/>
      <c r="T88" s="263"/>
      <c r="U88" s="266"/>
      <c r="V88" s="267"/>
      <c r="W88" s="269"/>
      <c r="X88" s="269"/>
      <c r="Y88" s="269"/>
      <c r="Z88" s="269"/>
      <c r="AA88" s="271"/>
      <c r="AB88" s="271"/>
      <c r="AC88" s="271"/>
      <c r="AD88" s="269"/>
      <c r="AE88" s="269"/>
      <c r="AF88" s="269"/>
      <c r="AG88" s="269"/>
      <c r="AH88" s="251"/>
      <c r="AI88" s="254"/>
      <c r="AJ88" s="254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8"/>
    </row>
    <row r="89" spans="1:50" ht="21" customHeight="1">
      <c r="A89" s="237"/>
      <c r="B89" s="238"/>
      <c r="C89" s="238"/>
      <c r="D89" s="239"/>
      <c r="E89" s="230" t="s">
        <v>213</v>
      </c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1">
        <f>ROUNDDOWN((P86+P87)*0.2,0)</f>
        <v>3399</v>
      </c>
      <c r="Q89" s="232"/>
      <c r="R89" s="232"/>
      <c r="S89" s="232"/>
      <c r="T89" s="232"/>
      <c r="U89" s="233" t="s">
        <v>210</v>
      </c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5"/>
    </row>
    <row r="90" spans="1:50" ht="21" customHeight="1">
      <c r="A90" s="240"/>
      <c r="B90" s="241"/>
      <c r="C90" s="241"/>
      <c r="D90" s="242"/>
      <c r="E90" s="236" t="s">
        <v>103</v>
      </c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1">
        <f>P86+P87+P89</f>
        <v>20394</v>
      </c>
      <c r="Q90" s="232"/>
      <c r="R90" s="232"/>
      <c r="S90" s="232"/>
      <c r="T90" s="232"/>
      <c r="U90" s="233" t="s">
        <v>211</v>
      </c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5"/>
    </row>
    <row r="91" spans="1:50" ht="21" customHeight="1" thickBot="1">
      <c r="A91" s="213" t="s">
        <v>100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4">
        <f>ROUNDDOWN(P90*0.3,0)</f>
        <v>6118</v>
      </c>
      <c r="Q91" s="215"/>
      <c r="R91" s="215"/>
      <c r="S91" s="215"/>
      <c r="T91" s="215"/>
      <c r="U91" s="216" t="s">
        <v>111</v>
      </c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8"/>
    </row>
    <row r="92" spans="1:50" ht="21" customHeight="1" thickBot="1">
      <c r="A92" s="219" t="s">
        <v>104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20"/>
      <c r="P92" s="221">
        <f>P90+P91</f>
        <v>26512</v>
      </c>
      <c r="Q92" s="222"/>
      <c r="R92" s="222"/>
      <c r="S92" s="222"/>
      <c r="T92" s="223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5"/>
    </row>
    <row r="93" spans="1:50" ht="21" customHeight="1">
      <c r="A93" s="15" t="s">
        <v>163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40"/>
      <c r="Q93" s="40"/>
      <c r="R93" s="40"/>
      <c r="S93" s="40"/>
      <c r="T93" s="4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21" customHeight="1">
      <c r="A94" s="1" t="s">
        <v>184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40"/>
      <c r="Q94" s="40"/>
      <c r="R94" s="40"/>
      <c r="S94" s="40"/>
      <c r="T94" s="40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21" customHeight="1">
      <c r="A95" s="1" t="s">
        <v>141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40"/>
      <c r="Q95" s="40"/>
      <c r="R95" s="40"/>
      <c r="S95" s="40"/>
      <c r="T95" s="4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2:50" ht="21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21" customHeight="1">
      <c r="A97" s="1" t="s">
        <v>114</v>
      </c>
    </row>
    <row r="98" spans="1:50" ht="21" customHeight="1">
      <c r="A98" s="248" t="s">
        <v>7</v>
      </c>
      <c r="B98" s="248"/>
      <c r="C98" s="248"/>
      <c r="D98" s="248"/>
      <c r="E98" s="248" t="s">
        <v>8</v>
      </c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9" t="s">
        <v>9</v>
      </c>
      <c r="Q98" s="246"/>
      <c r="R98" s="246"/>
      <c r="S98" s="246"/>
      <c r="T98" s="246"/>
      <c r="U98" s="248" t="s">
        <v>10</v>
      </c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</row>
    <row r="99" spans="1:50" ht="21" customHeight="1">
      <c r="A99" s="237" t="s">
        <v>11</v>
      </c>
      <c r="B99" s="238"/>
      <c r="C99" s="238"/>
      <c r="D99" s="239"/>
      <c r="E99" s="243" t="s">
        <v>219</v>
      </c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31">
        <f>U99*Z99</f>
        <v>7700.000000000001</v>
      </c>
      <c r="Q99" s="232"/>
      <c r="R99" s="232"/>
      <c r="S99" s="232"/>
      <c r="T99" s="232"/>
      <c r="U99" s="244">
        <v>7000</v>
      </c>
      <c r="V99" s="245"/>
      <c r="W99" s="245"/>
      <c r="X99" s="246" t="s">
        <v>16</v>
      </c>
      <c r="Y99" s="246"/>
      <c r="Z99" s="247">
        <v>1.1</v>
      </c>
      <c r="AA99" s="247"/>
      <c r="AB99" s="5"/>
      <c r="AC99" s="226"/>
      <c r="AD99" s="226"/>
      <c r="AE99" s="227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9"/>
    </row>
    <row r="100" spans="1:50" ht="21" customHeight="1">
      <c r="A100" s="237"/>
      <c r="B100" s="238"/>
      <c r="C100" s="238"/>
      <c r="D100" s="239"/>
      <c r="E100" s="230" t="s">
        <v>213</v>
      </c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1">
        <f>ROUNDDOWN(P99*0.2,0)</f>
        <v>1540</v>
      </c>
      <c r="Q100" s="232"/>
      <c r="R100" s="232"/>
      <c r="S100" s="232"/>
      <c r="T100" s="232"/>
      <c r="U100" s="233" t="s">
        <v>220</v>
      </c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5"/>
    </row>
    <row r="101" spans="1:50" ht="21" customHeight="1">
      <c r="A101" s="240"/>
      <c r="B101" s="241"/>
      <c r="C101" s="241"/>
      <c r="D101" s="242"/>
      <c r="E101" s="236" t="s">
        <v>103</v>
      </c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1">
        <f>P99+P100</f>
        <v>9240</v>
      </c>
      <c r="Q101" s="232"/>
      <c r="R101" s="232"/>
      <c r="S101" s="232"/>
      <c r="T101" s="232"/>
      <c r="U101" s="233" t="s">
        <v>221</v>
      </c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5"/>
    </row>
    <row r="102" spans="1:50" ht="21" customHeight="1" thickBot="1">
      <c r="A102" s="213" t="s">
        <v>100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4">
        <f>ROUNDDOWN(P101*0.3,0)</f>
        <v>2772</v>
      </c>
      <c r="Q102" s="215"/>
      <c r="R102" s="215"/>
      <c r="S102" s="215"/>
      <c r="T102" s="215"/>
      <c r="U102" s="216" t="s">
        <v>111</v>
      </c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8"/>
    </row>
    <row r="103" spans="1:50" ht="21" customHeight="1" thickBot="1">
      <c r="A103" s="219" t="s">
        <v>145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20"/>
      <c r="P103" s="221">
        <f>P101+P102</f>
        <v>12012</v>
      </c>
      <c r="Q103" s="222"/>
      <c r="R103" s="222"/>
      <c r="S103" s="222"/>
      <c r="T103" s="223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5"/>
    </row>
    <row r="104" spans="1:50" ht="21" customHeight="1">
      <c r="A104" s="15" t="s">
        <v>146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40"/>
      <c r="Q104" s="40"/>
      <c r="R104" s="40"/>
      <c r="S104" s="40"/>
      <c r="T104" s="4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21" customHeight="1">
      <c r="A105" s="1" t="s">
        <v>147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40"/>
      <c r="Q105" s="40"/>
      <c r="R105" s="40"/>
      <c r="S105" s="40"/>
      <c r="T105" s="4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7" ht="21" customHeight="1">
      <c r="A107" t="s">
        <v>113</v>
      </c>
    </row>
  </sheetData>
  <sheetProtection/>
  <mergeCells count="270">
    <mergeCell ref="AD1:AG1"/>
    <mergeCell ref="AH1:AW1"/>
    <mergeCell ref="Y5:AC5"/>
    <mergeCell ref="AE5:AI5"/>
    <mergeCell ref="AI9:AX9"/>
    <mergeCell ref="AI10:AU10"/>
    <mergeCell ref="AD2:AG3"/>
    <mergeCell ref="AH2:AW2"/>
    <mergeCell ref="AH3:AW3"/>
    <mergeCell ref="AL4:AN4"/>
    <mergeCell ref="AP4:AQ4"/>
    <mergeCell ref="AS4:AT4"/>
    <mergeCell ref="AI12:AU12"/>
    <mergeCell ref="J13:AW13"/>
    <mergeCell ref="L14:R14"/>
    <mergeCell ref="S14:V14"/>
    <mergeCell ref="W14:AC14"/>
    <mergeCell ref="J15:AW15"/>
    <mergeCell ref="A17:D17"/>
    <mergeCell ref="E17:V17"/>
    <mergeCell ref="W17:AA17"/>
    <mergeCell ref="AB17:AX17"/>
    <mergeCell ref="A18:D45"/>
    <mergeCell ref="W18:AA18"/>
    <mergeCell ref="AB18:AE18"/>
    <mergeCell ref="AH18:AI18"/>
    <mergeCell ref="E23:V24"/>
    <mergeCell ref="W23:AA24"/>
    <mergeCell ref="AB23:AX24"/>
    <mergeCell ref="E25:V25"/>
    <mergeCell ref="W25:AA25"/>
    <mergeCell ref="AB25:AX25"/>
    <mergeCell ref="E26:V26"/>
    <mergeCell ref="W26:AA26"/>
    <mergeCell ref="AB26:AD26"/>
    <mergeCell ref="AE26:AF26"/>
    <mergeCell ref="AG26:AI26"/>
    <mergeCell ref="E27:V27"/>
    <mergeCell ref="W27:AA27"/>
    <mergeCell ref="AB27:AC27"/>
    <mergeCell ref="AD27:AG27"/>
    <mergeCell ref="AH27:AJ27"/>
    <mergeCell ref="AM27:AO27"/>
    <mergeCell ref="E33:U33"/>
    <mergeCell ref="W33:AA33"/>
    <mergeCell ref="AB33:AE33"/>
    <mergeCell ref="AH33:AI33"/>
    <mergeCell ref="E34:U34"/>
    <mergeCell ref="W34:AA34"/>
    <mergeCell ref="AB34:AE34"/>
    <mergeCell ref="AH34:AI34"/>
    <mergeCell ref="E28:U28"/>
    <mergeCell ref="E35:U35"/>
    <mergeCell ref="W35:AA35"/>
    <mergeCell ref="AB35:AE35"/>
    <mergeCell ref="AH35:AI35"/>
    <mergeCell ref="E36:U36"/>
    <mergeCell ref="W36:AA36"/>
    <mergeCell ref="AB36:AE36"/>
    <mergeCell ref="AH36:AI36"/>
    <mergeCell ref="E37:U37"/>
    <mergeCell ref="W37:AA37"/>
    <mergeCell ref="AB37:AE37"/>
    <mergeCell ref="AH37:AI37"/>
    <mergeCell ref="E38:U38"/>
    <mergeCell ref="W38:AA38"/>
    <mergeCell ref="AB38:AC38"/>
    <mergeCell ref="AH38:AJ38"/>
    <mergeCell ref="AM38:AO38"/>
    <mergeCell ref="E39:U39"/>
    <mergeCell ref="W39:AA39"/>
    <mergeCell ref="AB39:AC39"/>
    <mergeCell ref="AH39:AJ39"/>
    <mergeCell ref="AM39:AO39"/>
    <mergeCell ref="E40:U40"/>
    <mergeCell ref="W40:AA40"/>
    <mergeCell ref="AB40:AC40"/>
    <mergeCell ref="AH40:AJ40"/>
    <mergeCell ref="AM40:AO40"/>
    <mergeCell ref="E41:U41"/>
    <mergeCell ref="W41:AA41"/>
    <mergeCell ref="AB41:AC41"/>
    <mergeCell ref="AH41:AJ41"/>
    <mergeCell ref="AM41:AO41"/>
    <mergeCell ref="E42:U42"/>
    <mergeCell ref="W42:AA42"/>
    <mergeCell ref="AB42:AC42"/>
    <mergeCell ref="AH42:AJ42"/>
    <mergeCell ref="AM42:AO42"/>
    <mergeCell ref="E43:V43"/>
    <mergeCell ref="W43:AA43"/>
    <mergeCell ref="AB43:AX43"/>
    <mergeCell ref="E44:V44"/>
    <mergeCell ref="W44:AA44"/>
    <mergeCell ref="AB44:AX44"/>
    <mergeCell ref="E45:V45"/>
    <mergeCell ref="W45:AA45"/>
    <mergeCell ref="AB45:AX45"/>
    <mergeCell ref="AA54:AC54"/>
    <mergeCell ref="E55:O55"/>
    <mergeCell ref="A46:V46"/>
    <mergeCell ref="W46:AA46"/>
    <mergeCell ref="AB46:AX46"/>
    <mergeCell ref="A47:V47"/>
    <mergeCell ref="W47:AA47"/>
    <mergeCell ref="AB47:AX47"/>
    <mergeCell ref="AA55:AC56"/>
    <mergeCell ref="AF55:AG56"/>
    <mergeCell ref="A53:D53"/>
    <mergeCell ref="E53:O53"/>
    <mergeCell ref="P53:T53"/>
    <mergeCell ref="U53:AX53"/>
    <mergeCell ref="A54:D58"/>
    <mergeCell ref="E54:O54"/>
    <mergeCell ref="P54:T54"/>
    <mergeCell ref="AH55:AH56"/>
    <mergeCell ref="U54:X54"/>
    <mergeCell ref="AI55:AJ56"/>
    <mergeCell ref="AK55:AX56"/>
    <mergeCell ref="E56:O56"/>
    <mergeCell ref="E57:O57"/>
    <mergeCell ref="P57:T57"/>
    <mergeCell ref="U57:AX57"/>
    <mergeCell ref="P55:T56"/>
    <mergeCell ref="U55:V56"/>
    <mergeCell ref="W55:Z56"/>
    <mergeCell ref="AD55:AE56"/>
    <mergeCell ref="E58:O58"/>
    <mergeCell ref="P58:T58"/>
    <mergeCell ref="U58:AX58"/>
    <mergeCell ref="A59:O59"/>
    <mergeCell ref="P59:T59"/>
    <mergeCell ref="U59:AX59"/>
    <mergeCell ref="U69:AX69"/>
    <mergeCell ref="A60:O60"/>
    <mergeCell ref="P60:T60"/>
    <mergeCell ref="U60:AX60"/>
    <mergeCell ref="A66:D66"/>
    <mergeCell ref="E66:O66"/>
    <mergeCell ref="P66:T66"/>
    <mergeCell ref="U66:AX66"/>
    <mergeCell ref="U70:AX70"/>
    <mergeCell ref="A71:O71"/>
    <mergeCell ref="P71:T71"/>
    <mergeCell ref="U71:AX71"/>
    <mergeCell ref="U67:X67"/>
    <mergeCell ref="AA67:AC67"/>
    <mergeCell ref="E68:O68"/>
    <mergeCell ref="P68:T68"/>
    <mergeCell ref="U68:AX68"/>
    <mergeCell ref="E69:O69"/>
    <mergeCell ref="E79:O79"/>
    <mergeCell ref="A67:D69"/>
    <mergeCell ref="E67:O67"/>
    <mergeCell ref="P67:T67"/>
    <mergeCell ref="A76:D76"/>
    <mergeCell ref="E76:O76"/>
    <mergeCell ref="P76:T76"/>
    <mergeCell ref="A70:O70"/>
    <mergeCell ref="P70:T70"/>
    <mergeCell ref="P69:T69"/>
    <mergeCell ref="U81:AX81"/>
    <mergeCell ref="U76:AX76"/>
    <mergeCell ref="A77:D79"/>
    <mergeCell ref="E77:O77"/>
    <mergeCell ref="P77:T77"/>
    <mergeCell ref="U77:X77"/>
    <mergeCell ref="AA77:AC77"/>
    <mergeCell ref="E78:O78"/>
    <mergeCell ref="P78:T78"/>
    <mergeCell ref="U78:AX78"/>
    <mergeCell ref="U86:X86"/>
    <mergeCell ref="AA86:AC86"/>
    <mergeCell ref="E87:O87"/>
    <mergeCell ref="P79:T79"/>
    <mergeCell ref="U79:AX79"/>
    <mergeCell ref="A80:O80"/>
    <mergeCell ref="P80:T80"/>
    <mergeCell ref="U80:AX80"/>
    <mergeCell ref="A81:O81"/>
    <mergeCell ref="P81:T81"/>
    <mergeCell ref="AA87:AC88"/>
    <mergeCell ref="AD87:AE88"/>
    <mergeCell ref="AF87:AG88"/>
    <mergeCell ref="A85:D85"/>
    <mergeCell ref="E85:O85"/>
    <mergeCell ref="P85:T85"/>
    <mergeCell ref="U85:AX85"/>
    <mergeCell ref="A86:D90"/>
    <mergeCell ref="E86:O86"/>
    <mergeCell ref="P86:T86"/>
    <mergeCell ref="AH87:AH88"/>
    <mergeCell ref="AI87:AJ88"/>
    <mergeCell ref="AK87:AX88"/>
    <mergeCell ref="E88:O88"/>
    <mergeCell ref="E89:O89"/>
    <mergeCell ref="P89:T89"/>
    <mergeCell ref="U89:AX89"/>
    <mergeCell ref="P87:T88"/>
    <mergeCell ref="U87:V88"/>
    <mergeCell ref="W87:Z88"/>
    <mergeCell ref="E90:O90"/>
    <mergeCell ref="P90:T90"/>
    <mergeCell ref="U90:AX90"/>
    <mergeCell ref="A91:O91"/>
    <mergeCell ref="P91:T91"/>
    <mergeCell ref="U91:AX91"/>
    <mergeCell ref="A92:O92"/>
    <mergeCell ref="P92:T92"/>
    <mergeCell ref="U92:AX92"/>
    <mergeCell ref="A98:D98"/>
    <mergeCell ref="E98:O98"/>
    <mergeCell ref="P98:T98"/>
    <mergeCell ref="U98:AX98"/>
    <mergeCell ref="A99:D101"/>
    <mergeCell ref="E99:O99"/>
    <mergeCell ref="P99:T99"/>
    <mergeCell ref="U99:W99"/>
    <mergeCell ref="X99:Y99"/>
    <mergeCell ref="Z99:AA99"/>
    <mergeCell ref="AC99:AD99"/>
    <mergeCell ref="AE99:AX99"/>
    <mergeCell ref="E100:O100"/>
    <mergeCell ref="P100:T100"/>
    <mergeCell ref="U100:AX100"/>
    <mergeCell ref="E101:O101"/>
    <mergeCell ref="P101:T101"/>
    <mergeCell ref="U101:AX101"/>
    <mergeCell ref="A102:O102"/>
    <mergeCell ref="P102:T102"/>
    <mergeCell ref="U102:AX102"/>
    <mergeCell ref="A103:O103"/>
    <mergeCell ref="P103:T103"/>
    <mergeCell ref="U103:AX103"/>
    <mergeCell ref="E18:U18"/>
    <mergeCell ref="E19:U19"/>
    <mergeCell ref="W19:AA19"/>
    <mergeCell ref="AB19:AE19"/>
    <mergeCell ref="AH19:AI19"/>
    <mergeCell ref="E20:U20"/>
    <mergeCell ref="W20:AA20"/>
    <mergeCell ref="AB20:AE20"/>
    <mergeCell ref="AH20:AI20"/>
    <mergeCell ref="E21:U21"/>
    <mergeCell ref="W21:AA21"/>
    <mergeCell ref="AB21:AE21"/>
    <mergeCell ref="AH21:AI21"/>
    <mergeCell ref="E22:U22"/>
    <mergeCell ref="W22:AA22"/>
    <mergeCell ref="AB22:AE22"/>
    <mergeCell ref="AH22:AI22"/>
    <mergeCell ref="AB31:AE31"/>
    <mergeCell ref="AH31:AI31"/>
    <mergeCell ref="W28:AA28"/>
    <mergeCell ref="AB28:AE28"/>
    <mergeCell ref="AH28:AI28"/>
    <mergeCell ref="E29:U29"/>
    <mergeCell ref="W29:AA29"/>
    <mergeCell ref="AB29:AE29"/>
    <mergeCell ref="AH29:AI29"/>
    <mergeCell ref="E32:U32"/>
    <mergeCell ref="W32:AA32"/>
    <mergeCell ref="AB32:AE32"/>
    <mergeCell ref="AH32:AI32"/>
    <mergeCell ref="E30:U30"/>
    <mergeCell ref="W30:AA30"/>
    <mergeCell ref="AB30:AE30"/>
    <mergeCell ref="AH30:AI30"/>
    <mergeCell ref="E31:U31"/>
    <mergeCell ref="W31:AA31"/>
  </mergeCells>
  <dataValidations count="1">
    <dataValidation type="list" allowBlank="1" showInputMessage="1" showErrorMessage="1" sqref="V28:V42 V18:V22">
      <formula1>"レ"</formula1>
    </dataValidation>
  </dataValidations>
  <hyperlinks>
    <hyperlink ref="BA9" location="'書式20-1・経費算定基準'!A1" display="経費算定基準シートへ"/>
    <hyperlink ref="BA2" location="'書式20-1-3・ﾎﾟｲﾝﾄ算出表'!Print_Area" display="ﾎﾟｲﾝﾄ算出表シートへ"/>
    <hyperlink ref="BA7" location="'書式20-1・記入例　注意事項'!A1" display="記入例　注意事項シートへ"/>
  </hyperlinks>
  <printOptions/>
  <pageMargins left="0.7086614173228347" right="0.31496062992125984" top="0.5511811023622047" bottom="0" header="0.2755905511811024" footer="0.31496062992125984"/>
  <pageSetup blackAndWhite="1" horizontalDpi="600" verticalDpi="600" orientation="portrait" paperSize="9" scale="71" r:id="rId3"/>
  <headerFooter alignWithMargins="0">
    <oddFooter>&amp;L（治験依頼者、治験責任医師→病院長）</oddFooter>
  </headerFooter>
  <rowBreaks count="1" manualBreakCount="1">
    <brk id="49" max="4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07"/>
  <sheetViews>
    <sheetView view="pageBreakPreview" zoomScaleSheetLayoutView="100" zoomScalePageLayoutView="0" workbookViewId="0" topLeftCell="A1">
      <selection activeCell="E21" sqref="E21:U21"/>
    </sheetView>
  </sheetViews>
  <sheetFormatPr defaultColWidth="2.375" defaultRowHeight="21" customHeight="1"/>
  <cols>
    <col min="1" max="4" width="2.125" style="0" customWidth="1"/>
    <col min="5" max="9" width="2.375" style="0" customWidth="1"/>
    <col min="10" max="10" width="3.125" style="0" customWidth="1"/>
    <col min="11" max="25" width="2.375" style="0" customWidth="1"/>
    <col min="26" max="27" width="2.75390625" style="0" customWidth="1"/>
    <col min="28" max="28" width="2.625" style="0" customWidth="1"/>
    <col min="29" max="30" width="2.50390625" style="0" customWidth="1"/>
    <col min="31" max="32" width="2.375" style="0" customWidth="1"/>
    <col min="33" max="33" width="4.875" style="0" customWidth="1"/>
    <col min="34" max="34" width="2.50390625" style="0" customWidth="1"/>
    <col min="35" max="35" width="2.625" style="0" customWidth="1"/>
    <col min="36" max="36" width="3.875" style="0" customWidth="1"/>
    <col min="37" max="38" width="2.375" style="0" customWidth="1"/>
    <col min="39" max="39" width="3.50390625" style="0" customWidth="1"/>
    <col min="40" max="43" width="2.375" style="0" customWidth="1"/>
    <col min="44" max="44" width="2.50390625" style="0" customWidth="1"/>
    <col min="45" max="46" width="2.125" style="0" customWidth="1"/>
    <col min="47" max="49" width="2.375" style="0" customWidth="1"/>
    <col min="50" max="50" width="4.875" style="0" customWidth="1"/>
  </cols>
  <sheetData>
    <row r="1" spans="1:49" s="1" customFormat="1" ht="21" customHeight="1" thickBot="1">
      <c r="A1" s="1" t="s">
        <v>148</v>
      </c>
      <c r="AD1" s="346" t="s">
        <v>1</v>
      </c>
      <c r="AE1" s="347"/>
      <c r="AF1" s="347"/>
      <c r="AG1" s="348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50"/>
    </row>
    <row r="2" spans="30:53" s="1" customFormat="1" ht="21" customHeight="1">
      <c r="AD2" s="358" t="s">
        <v>2</v>
      </c>
      <c r="AE2" s="359"/>
      <c r="AF2" s="359"/>
      <c r="AG2" s="360"/>
      <c r="AH2" s="364" t="s">
        <v>182</v>
      </c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5"/>
      <c r="BA2" s="33" t="s">
        <v>81</v>
      </c>
    </row>
    <row r="3" spans="30:49" s="1" customFormat="1" ht="21" customHeight="1" thickBot="1">
      <c r="AD3" s="361"/>
      <c r="AE3" s="362"/>
      <c r="AF3" s="362"/>
      <c r="AG3" s="363"/>
      <c r="AH3" s="366" t="s">
        <v>179</v>
      </c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7"/>
    </row>
    <row r="4" spans="36:47" s="1" customFormat="1" ht="21" customHeight="1">
      <c r="AJ4" s="3" t="s">
        <v>149</v>
      </c>
      <c r="AK4" s="3"/>
      <c r="AL4" s="338"/>
      <c r="AM4" s="338"/>
      <c r="AN4" s="338"/>
      <c r="AO4" s="11" t="s">
        <v>18</v>
      </c>
      <c r="AP4" s="338"/>
      <c r="AQ4" s="339"/>
      <c r="AR4" s="3" t="s">
        <v>19</v>
      </c>
      <c r="AS4" s="338"/>
      <c r="AT4" s="339"/>
      <c r="AU4" s="3" t="s">
        <v>20</v>
      </c>
    </row>
    <row r="5" spans="2:52" s="1" customFormat="1" ht="21" customHeight="1">
      <c r="B5" s="4"/>
      <c r="C5" s="4"/>
      <c r="D5" s="4"/>
      <c r="E5" s="4"/>
      <c r="F5" s="4"/>
      <c r="G5" s="4"/>
      <c r="H5" s="4"/>
      <c r="I5" s="4"/>
      <c r="J5" s="9" t="s">
        <v>121</v>
      </c>
      <c r="K5" s="4"/>
      <c r="L5" s="4"/>
      <c r="N5" s="4"/>
      <c r="O5" s="4"/>
      <c r="P5" s="4"/>
      <c r="Q5" s="4"/>
      <c r="S5" s="4"/>
      <c r="T5" s="4"/>
      <c r="U5" s="4"/>
      <c r="V5" s="4"/>
      <c r="W5" s="4"/>
      <c r="X5" s="9" t="s">
        <v>122</v>
      </c>
      <c r="Y5" s="351" t="s">
        <v>123</v>
      </c>
      <c r="Z5" s="352"/>
      <c r="AA5" s="352"/>
      <c r="AB5" s="344"/>
      <c r="AC5" s="344"/>
      <c r="AD5" s="16" t="s">
        <v>124</v>
      </c>
      <c r="AE5" s="353" t="s">
        <v>23</v>
      </c>
      <c r="AF5" s="354"/>
      <c r="AG5" s="354"/>
      <c r="AH5" s="355"/>
      <c r="AI5" s="344"/>
      <c r="AJ5" s="4" t="s">
        <v>125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1" t="s">
        <v>58</v>
      </c>
    </row>
    <row r="6" s="1" customFormat="1" ht="10.5" customHeight="1"/>
    <row r="7" spans="1:53" s="1" customFormat="1" ht="21" customHeight="1">
      <c r="A7" s="1" t="s">
        <v>3</v>
      </c>
      <c r="BA7" s="33" t="s">
        <v>55</v>
      </c>
    </row>
    <row r="8" s="1" customFormat="1" ht="21" customHeight="1">
      <c r="AD8" s="1" t="s">
        <v>4</v>
      </c>
    </row>
    <row r="9" spans="31:53" s="1" customFormat="1" ht="21" customHeight="1">
      <c r="AE9" s="1" t="s">
        <v>126</v>
      </c>
      <c r="AI9" s="356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BA9" s="33" t="s">
        <v>57</v>
      </c>
    </row>
    <row r="10" spans="31:48" s="1" customFormat="1" ht="21" customHeight="1">
      <c r="AE10" s="1" t="s">
        <v>127</v>
      </c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1" t="s">
        <v>21</v>
      </c>
    </row>
    <row r="11" s="1" customFormat="1" ht="21" customHeight="1">
      <c r="AD11" s="1" t="s">
        <v>5</v>
      </c>
    </row>
    <row r="12" spans="31:48" s="1" customFormat="1" ht="21" customHeight="1">
      <c r="AE12" s="1" t="s">
        <v>128</v>
      </c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1" t="s">
        <v>21</v>
      </c>
    </row>
    <row r="13" spans="1:49" s="1" customFormat="1" ht="28.5" customHeight="1">
      <c r="A13" s="1" t="s">
        <v>129</v>
      </c>
      <c r="J13" s="333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</row>
    <row r="14" spans="1:49" s="1" customFormat="1" ht="21" customHeight="1">
      <c r="A14" s="1" t="s">
        <v>130</v>
      </c>
      <c r="F14" s="2"/>
      <c r="J14" s="2" t="s">
        <v>131</v>
      </c>
      <c r="K14" s="2"/>
      <c r="L14" s="341"/>
      <c r="M14" s="342"/>
      <c r="N14" s="342"/>
      <c r="O14" s="342"/>
      <c r="P14" s="342"/>
      <c r="Q14" s="342"/>
      <c r="R14" s="342"/>
      <c r="S14" s="343" t="s">
        <v>132</v>
      </c>
      <c r="T14" s="343"/>
      <c r="U14" s="344"/>
      <c r="V14" s="344"/>
      <c r="W14" s="341"/>
      <c r="X14" s="345"/>
      <c r="Y14" s="345"/>
      <c r="Z14" s="345"/>
      <c r="AA14" s="345"/>
      <c r="AB14" s="345"/>
      <c r="AC14" s="342"/>
      <c r="AD14" s="13"/>
      <c r="AE14" s="13"/>
      <c r="AF14" s="13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21" customHeight="1">
      <c r="A15" s="1" t="s">
        <v>133</v>
      </c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</row>
    <row r="16" s="1" customFormat="1" ht="21" customHeight="1">
      <c r="A16" s="1" t="s">
        <v>6</v>
      </c>
    </row>
    <row r="17" spans="1:50" s="1" customFormat="1" ht="21" customHeight="1">
      <c r="A17" s="248" t="s">
        <v>7</v>
      </c>
      <c r="B17" s="248"/>
      <c r="C17" s="248"/>
      <c r="D17" s="248"/>
      <c r="E17" s="248" t="s">
        <v>8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9" t="s">
        <v>9</v>
      </c>
      <c r="X17" s="246"/>
      <c r="Y17" s="246"/>
      <c r="Z17" s="246"/>
      <c r="AA17" s="246"/>
      <c r="AB17" s="249" t="s">
        <v>134</v>
      </c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334"/>
    </row>
    <row r="18" spans="1:50" s="1" customFormat="1" ht="21" customHeight="1">
      <c r="A18" s="273" t="s">
        <v>11</v>
      </c>
      <c r="B18" s="274"/>
      <c r="C18" s="274"/>
      <c r="D18" s="275"/>
      <c r="E18" s="306" t="s">
        <v>186</v>
      </c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8"/>
      <c r="V18" s="48" t="s">
        <v>187</v>
      </c>
      <c r="W18" s="208">
        <f>IF(V18="レ",AB18*AH18,0)</f>
        <v>165000</v>
      </c>
      <c r="X18" s="209"/>
      <c r="Y18" s="209"/>
      <c r="Z18" s="209"/>
      <c r="AA18" s="209"/>
      <c r="AB18" s="335">
        <v>150000</v>
      </c>
      <c r="AC18" s="336"/>
      <c r="AD18" s="336"/>
      <c r="AE18" s="336"/>
      <c r="AF18" s="5" t="s">
        <v>14</v>
      </c>
      <c r="AG18" s="5"/>
      <c r="AH18" s="337">
        <v>1.1</v>
      </c>
      <c r="AI18" s="337"/>
      <c r="AN18" s="7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s="1" customFormat="1" ht="21" customHeight="1">
      <c r="A19" s="237"/>
      <c r="B19" s="238"/>
      <c r="C19" s="238"/>
      <c r="D19" s="239"/>
      <c r="E19" s="306" t="s">
        <v>188</v>
      </c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8"/>
      <c r="V19" s="48"/>
      <c r="W19" s="208">
        <f>IF(V19="レ",AB19*AH19,0)</f>
        <v>0</v>
      </c>
      <c r="X19" s="209"/>
      <c r="Y19" s="209"/>
      <c r="Z19" s="209"/>
      <c r="AA19" s="209"/>
      <c r="AB19" s="210">
        <v>120000</v>
      </c>
      <c r="AC19" s="211"/>
      <c r="AD19" s="211"/>
      <c r="AE19" s="211"/>
      <c r="AF19" s="41" t="s">
        <v>14</v>
      </c>
      <c r="AG19" s="41"/>
      <c r="AH19" s="212">
        <v>1.1</v>
      </c>
      <c r="AI19" s="212"/>
      <c r="AJ19" s="42"/>
      <c r="AK19" s="41"/>
      <c r="AL19" s="43"/>
      <c r="AM19" s="44"/>
      <c r="AN19" s="44"/>
      <c r="AO19" s="44"/>
      <c r="AP19" s="5"/>
      <c r="AQ19" s="5"/>
      <c r="AR19" s="5"/>
      <c r="AS19" s="5"/>
      <c r="AT19" s="5"/>
      <c r="AU19" s="5"/>
      <c r="AV19" s="5"/>
      <c r="AW19" s="5"/>
      <c r="AX19" s="6"/>
    </row>
    <row r="20" spans="1:50" s="1" customFormat="1" ht="21" customHeight="1">
      <c r="A20" s="237"/>
      <c r="B20" s="238"/>
      <c r="C20" s="238"/>
      <c r="D20" s="239"/>
      <c r="E20" s="306" t="s">
        <v>189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8"/>
      <c r="V20" s="48"/>
      <c r="W20" s="208">
        <f>IF(V20="レ",AB20*AH20,0)</f>
        <v>0</v>
      </c>
      <c r="X20" s="209"/>
      <c r="Y20" s="209"/>
      <c r="Z20" s="209"/>
      <c r="AA20" s="209"/>
      <c r="AB20" s="210">
        <v>120000</v>
      </c>
      <c r="AC20" s="211"/>
      <c r="AD20" s="211"/>
      <c r="AE20" s="211"/>
      <c r="AF20" s="41" t="s">
        <v>14</v>
      </c>
      <c r="AG20" s="41"/>
      <c r="AH20" s="212">
        <v>1.1</v>
      </c>
      <c r="AI20" s="212"/>
      <c r="AJ20" s="42"/>
      <c r="AK20" s="41"/>
      <c r="AL20" s="43"/>
      <c r="AM20" s="44"/>
      <c r="AN20" s="44"/>
      <c r="AO20" s="44"/>
      <c r="AP20" s="38"/>
      <c r="AQ20" s="38"/>
      <c r="AR20" s="38"/>
      <c r="AS20" s="38"/>
      <c r="AT20" s="38"/>
      <c r="AU20" s="38"/>
      <c r="AV20" s="38"/>
      <c r="AW20" s="38"/>
      <c r="AX20" s="39"/>
    </row>
    <row r="21" spans="1:50" s="1" customFormat="1" ht="21" customHeight="1">
      <c r="A21" s="237"/>
      <c r="B21" s="238"/>
      <c r="C21" s="238"/>
      <c r="D21" s="239"/>
      <c r="E21" s="306" t="s">
        <v>190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8"/>
      <c r="V21" s="48"/>
      <c r="W21" s="208">
        <f>IF(V21="レ",AB21*AH21,0)</f>
        <v>0</v>
      </c>
      <c r="X21" s="209"/>
      <c r="Y21" s="209"/>
      <c r="Z21" s="209"/>
      <c r="AA21" s="209"/>
      <c r="AB21" s="210">
        <v>120000</v>
      </c>
      <c r="AC21" s="211"/>
      <c r="AD21" s="211"/>
      <c r="AE21" s="211"/>
      <c r="AF21" s="41" t="s">
        <v>14</v>
      </c>
      <c r="AG21" s="41"/>
      <c r="AH21" s="212">
        <v>1.1</v>
      </c>
      <c r="AI21" s="212"/>
      <c r="AJ21" s="42"/>
      <c r="AK21" s="41"/>
      <c r="AL21" s="43"/>
      <c r="AM21" s="44"/>
      <c r="AN21" s="44"/>
      <c r="AO21" s="44"/>
      <c r="AP21" s="38"/>
      <c r="AQ21" s="38"/>
      <c r="AR21" s="38"/>
      <c r="AS21" s="38"/>
      <c r="AT21" s="38"/>
      <c r="AU21" s="38"/>
      <c r="AV21" s="38"/>
      <c r="AW21" s="38"/>
      <c r="AX21" s="39"/>
    </row>
    <row r="22" spans="1:50" s="1" customFormat="1" ht="21" customHeight="1">
      <c r="A22" s="237"/>
      <c r="B22" s="238"/>
      <c r="C22" s="238"/>
      <c r="D22" s="239"/>
      <c r="E22" s="306" t="s">
        <v>191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8"/>
      <c r="V22" s="48"/>
      <c r="W22" s="208">
        <f>IF(V22="レ",AB22*AH22,0)</f>
        <v>0</v>
      </c>
      <c r="X22" s="209"/>
      <c r="Y22" s="209"/>
      <c r="Z22" s="209"/>
      <c r="AA22" s="209"/>
      <c r="AB22" s="210">
        <v>120000</v>
      </c>
      <c r="AC22" s="211"/>
      <c r="AD22" s="211"/>
      <c r="AE22" s="211"/>
      <c r="AF22" s="41" t="s">
        <v>14</v>
      </c>
      <c r="AG22" s="41"/>
      <c r="AH22" s="212">
        <v>1.1</v>
      </c>
      <c r="AI22" s="212"/>
      <c r="AJ22" s="42"/>
      <c r="AK22" s="41"/>
      <c r="AL22" s="43"/>
      <c r="AM22" s="44"/>
      <c r="AN22" s="44"/>
      <c r="AO22" s="44"/>
      <c r="AP22" s="38"/>
      <c r="AQ22" s="38"/>
      <c r="AR22" s="38"/>
      <c r="AS22" s="38"/>
      <c r="AT22" s="38"/>
      <c r="AU22" s="38"/>
      <c r="AV22" s="38"/>
      <c r="AW22" s="38"/>
      <c r="AX22" s="39"/>
    </row>
    <row r="23" spans="1:50" s="1" customFormat="1" ht="17.25" customHeight="1">
      <c r="A23" s="237"/>
      <c r="B23" s="238"/>
      <c r="C23" s="238"/>
      <c r="D23" s="239"/>
      <c r="E23" s="230" t="s">
        <v>197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321">
        <v>0</v>
      </c>
      <c r="X23" s="322"/>
      <c r="Y23" s="322"/>
      <c r="Z23" s="322"/>
      <c r="AA23" s="323"/>
      <c r="AB23" s="327" t="s">
        <v>15</v>
      </c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8"/>
    </row>
    <row r="24" spans="1:50" s="1" customFormat="1" ht="17.25" customHeight="1">
      <c r="A24" s="237"/>
      <c r="B24" s="238"/>
      <c r="C24" s="238"/>
      <c r="D24" s="23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324"/>
      <c r="X24" s="325"/>
      <c r="Y24" s="325"/>
      <c r="Z24" s="325"/>
      <c r="AA24" s="326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30"/>
    </row>
    <row r="25" spans="1:50" s="1" customFormat="1" ht="21" customHeight="1">
      <c r="A25" s="237"/>
      <c r="B25" s="238"/>
      <c r="C25" s="238"/>
      <c r="D25" s="239"/>
      <c r="E25" s="230" t="s">
        <v>198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331">
        <v>0</v>
      </c>
      <c r="X25" s="332"/>
      <c r="Y25" s="332"/>
      <c r="Z25" s="332"/>
      <c r="AA25" s="332"/>
      <c r="AB25" s="233" t="s">
        <v>12</v>
      </c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</row>
    <row r="26" spans="1:50" s="1" customFormat="1" ht="21" customHeight="1">
      <c r="A26" s="237"/>
      <c r="B26" s="238"/>
      <c r="C26" s="238"/>
      <c r="D26" s="239"/>
      <c r="E26" s="230" t="s">
        <v>199</v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312">
        <v>0</v>
      </c>
      <c r="X26" s="209"/>
      <c r="Y26" s="209"/>
      <c r="Z26" s="209"/>
      <c r="AA26" s="209"/>
      <c r="AB26" s="313"/>
      <c r="AC26" s="314"/>
      <c r="AD26" s="314"/>
      <c r="AE26" s="246"/>
      <c r="AF26" s="246"/>
      <c r="AG26" s="234"/>
      <c r="AH26" s="234"/>
      <c r="AI26" s="315"/>
      <c r="AJ26" s="2"/>
      <c r="AK26" s="2"/>
      <c r="AL26" s="2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</row>
    <row r="27" spans="1:50" s="1" customFormat="1" ht="21" customHeight="1">
      <c r="A27" s="237"/>
      <c r="B27" s="238"/>
      <c r="C27" s="238"/>
      <c r="D27" s="239"/>
      <c r="E27" s="230" t="s">
        <v>200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312">
        <f>IF(J13="",0,AB27*AH27*AM27)</f>
        <v>0</v>
      </c>
      <c r="X27" s="209"/>
      <c r="Y27" s="209"/>
      <c r="Z27" s="209"/>
      <c r="AA27" s="209"/>
      <c r="AB27" s="316">
        <f>'書式20-1-3・ﾎﾟｲﾝﾄ算出表'!AL55</f>
        <v>0</v>
      </c>
      <c r="AC27" s="317"/>
      <c r="AD27" s="318" t="s">
        <v>17</v>
      </c>
      <c r="AE27" s="319"/>
      <c r="AF27" s="319"/>
      <c r="AG27" s="319"/>
      <c r="AH27" s="320">
        <v>8000</v>
      </c>
      <c r="AI27" s="247"/>
      <c r="AJ27" s="247"/>
      <c r="AK27" s="5" t="s">
        <v>16</v>
      </c>
      <c r="AL27" s="12"/>
      <c r="AM27" s="234">
        <v>1.1</v>
      </c>
      <c r="AN27" s="234"/>
      <c r="AO27" s="234"/>
      <c r="AP27" s="2"/>
      <c r="AQ27" s="5"/>
      <c r="AR27" s="5"/>
      <c r="AS27" s="5"/>
      <c r="AT27" s="5"/>
      <c r="AU27" s="5"/>
      <c r="AV27" s="5"/>
      <c r="AW27" s="5"/>
      <c r="AX27" s="6"/>
    </row>
    <row r="28" spans="1:50" s="1" customFormat="1" ht="21" customHeight="1">
      <c r="A28" s="237"/>
      <c r="B28" s="238"/>
      <c r="C28" s="238"/>
      <c r="D28" s="239"/>
      <c r="E28" s="306" t="s">
        <v>192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8"/>
      <c r="V28" s="48" t="s">
        <v>92</v>
      </c>
      <c r="W28" s="208">
        <f aca="true" t="shared" si="0" ref="W28:W37">IF(V28="レ",AB28*AH28,0)</f>
        <v>132000</v>
      </c>
      <c r="X28" s="209"/>
      <c r="Y28" s="209"/>
      <c r="Z28" s="209"/>
      <c r="AA28" s="209"/>
      <c r="AB28" s="210">
        <v>120000</v>
      </c>
      <c r="AC28" s="211"/>
      <c r="AD28" s="211"/>
      <c r="AE28" s="211"/>
      <c r="AF28" s="41" t="s">
        <v>14</v>
      </c>
      <c r="AG28" s="41"/>
      <c r="AH28" s="212">
        <v>1.1</v>
      </c>
      <c r="AI28" s="212"/>
      <c r="AJ28" s="42"/>
      <c r="AK28" s="41"/>
      <c r="AL28" s="43"/>
      <c r="AM28" s="44"/>
      <c r="AN28" s="44"/>
      <c r="AO28" s="44"/>
      <c r="AP28" s="5"/>
      <c r="AQ28" s="5"/>
      <c r="AR28" s="5"/>
      <c r="AS28" s="5"/>
      <c r="AT28" s="5"/>
      <c r="AU28" s="5"/>
      <c r="AV28" s="5"/>
      <c r="AW28" s="5"/>
      <c r="AX28" s="6"/>
    </row>
    <row r="29" spans="1:50" s="1" customFormat="1" ht="21" customHeight="1">
      <c r="A29" s="237"/>
      <c r="B29" s="238"/>
      <c r="C29" s="238"/>
      <c r="D29" s="239"/>
      <c r="E29" s="306" t="s">
        <v>193</v>
      </c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8"/>
      <c r="V29" s="48"/>
      <c r="W29" s="208">
        <f t="shared" si="0"/>
        <v>0</v>
      </c>
      <c r="X29" s="209"/>
      <c r="Y29" s="209"/>
      <c r="Z29" s="209"/>
      <c r="AA29" s="209"/>
      <c r="AB29" s="210">
        <v>120000</v>
      </c>
      <c r="AC29" s="211"/>
      <c r="AD29" s="211"/>
      <c r="AE29" s="211"/>
      <c r="AF29" s="41" t="s">
        <v>14</v>
      </c>
      <c r="AG29" s="41"/>
      <c r="AH29" s="212">
        <v>1.1</v>
      </c>
      <c r="AI29" s="212"/>
      <c r="AJ29" s="42"/>
      <c r="AK29" s="41"/>
      <c r="AL29" s="43"/>
      <c r="AM29" s="44"/>
      <c r="AN29" s="44"/>
      <c r="AO29" s="44"/>
      <c r="AP29" s="38"/>
      <c r="AQ29" s="38"/>
      <c r="AR29" s="38"/>
      <c r="AS29" s="38"/>
      <c r="AT29" s="38"/>
      <c r="AU29" s="38"/>
      <c r="AV29" s="38"/>
      <c r="AW29" s="38"/>
      <c r="AX29" s="39"/>
    </row>
    <row r="30" spans="1:50" s="1" customFormat="1" ht="21" customHeight="1">
      <c r="A30" s="237"/>
      <c r="B30" s="238"/>
      <c r="C30" s="238"/>
      <c r="D30" s="239"/>
      <c r="E30" s="306" t="s">
        <v>194</v>
      </c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8"/>
      <c r="V30" s="48"/>
      <c r="W30" s="208">
        <f t="shared" si="0"/>
        <v>0</v>
      </c>
      <c r="X30" s="209"/>
      <c r="Y30" s="209"/>
      <c r="Z30" s="209"/>
      <c r="AA30" s="209"/>
      <c r="AB30" s="210">
        <v>120000</v>
      </c>
      <c r="AC30" s="211"/>
      <c r="AD30" s="211"/>
      <c r="AE30" s="211"/>
      <c r="AF30" s="41" t="s">
        <v>14</v>
      </c>
      <c r="AG30" s="41"/>
      <c r="AH30" s="212">
        <v>1.1</v>
      </c>
      <c r="AI30" s="212"/>
      <c r="AJ30" s="42"/>
      <c r="AK30" s="41"/>
      <c r="AL30" s="43"/>
      <c r="AM30" s="44"/>
      <c r="AN30" s="44"/>
      <c r="AO30" s="44"/>
      <c r="AP30" s="38"/>
      <c r="AQ30" s="38"/>
      <c r="AR30" s="38"/>
      <c r="AS30" s="38"/>
      <c r="AT30" s="38"/>
      <c r="AU30" s="38"/>
      <c r="AV30" s="38"/>
      <c r="AW30" s="38"/>
      <c r="AX30" s="39"/>
    </row>
    <row r="31" spans="1:50" s="1" customFormat="1" ht="21" customHeight="1">
      <c r="A31" s="237"/>
      <c r="B31" s="238"/>
      <c r="C31" s="238"/>
      <c r="D31" s="239"/>
      <c r="E31" s="306" t="s">
        <v>195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8"/>
      <c r="V31" s="48"/>
      <c r="W31" s="208">
        <f t="shared" si="0"/>
        <v>0</v>
      </c>
      <c r="X31" s="209"/>
      <c r="Y31" s="209"/>
      <c r="Z31" s="209"/>
      <c r="AA31" s="209"/>
      <c r="AB31" s="210">
        <v>120000</v>
      </c>
      <c r="AC31" s="211"/>
      <c r="AD31" s="211"/>
      <c r="AE31" s="211"/>
      <c r="AF31" s="41" t="s">
        <v>14</v>
      </c>
      <c r="AG31" s="41"/>
      <c r="AH31" s="212">
        <v>1.1</v>
      </c>
      <c r="AI31" s="212"/>
      <c r="AJ31" s="42"/>
      <c r="AK31" s="41"/>
      <c r="AL31" s="43"/>
      <c r="AM31" s="44"/>
      <c r="AN31" s="44"/>
      <c r="AO31" s="44"/>
      <c r="AP31" s="38"/>
      <c r="AQ31" s="38"/>
      <c r="AR31" s="38"/>
      <c r="AS31" s="38"/>
      <c r="AT31" s="38"/>
      <c r="AU31" s="38"/>
      <c r="AV31" s="38"/>
      <c r="AW31" s="38"/>
      <c r="AX31" s="39"/>
    </row>
    <row r="32" spans="1:50" s="1" customFormat="1" ht="21" customHeight="1">
      <c r="A32" s="237"/>
      <c r="B32" s="238"/>
      <c r="C32" s="238"/>
      <c r="D32" s="239"/>
      <c r="E32" s="306" t="s">
        <v>196</v>
      </c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8"/>
      <c r="V32" s="48"/>
      <c r="W32" s="208">
        <f t="shared" si="0"/>
        <v>0</v>
      </c>
      <c r="X32" s="209"/>
      <c r="Y32" s="209"/>
      <c r="Z32" s="209"/>
      <c r="AA32" s="209"/>
      <c r="AB32" s="210">
        <v>120000</v>
      </c>
      <c r="AC32" s="211"/>
      <c r="AD32" s="211"/>
      <c r="AE32" s="211"/>
      <c r="AF32" s="41" t="s">
        <v>14</v>
      </c>
      <c r="AG32" s="41"/>
      <c r="AH32" s="212">
        <v>1.1</v>
      </c>
      <c r="AI32" s="212"/>
      <c r="AJ32" s="42"/>
      <c r="AK32" s="41"/>
      <c r="AL32" s="43"/>
      <c r="AM32" s="44"/>
      <c r="AN32" s="44"/>
      <c r="AO32" s="44"/>
      <c r="AP32" s="38"/>
      <c r="AQ32" s="38"/>
      <c r="AR32" s="38"/>
      <c r="AS32" s="38"/>
      <c r="AT32" s="38"/>
      <c r="AU32" s="38"/>
      <c r="AV32" s="38"/>
      <c r="AW32" s="38"/>
      <c r="AX32" s="39"/>
    </row>
    <row r="33" spans="1:50" s="1" customFormat="1" ht="21" customHeight="1">
      <c r="A33" s="237"/>
      <c r="B33" s="238"/>
      <c r="C33" s="238"/>
      <c r="D33" s="239"/>
      <c r="E33" s="306" t="s">
        <v>201</v>
      </c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8"/>
      <c r="V33" s="48" t="s">
        <v>92</v>
      </c>
      <c r="W33" s="208">
        <f t="shared" si="0"/>
        <v>196900.00000000003</v>
      </c>
      <c r="X33" s="209"/>
      <c r="Y33" s="209"/>
      <c r="Z33" s="209"/>
      <c r="AA33" s="209"/>
      <c r="AB33" s="210">
        <v>179000</v>
      </c>
      <c r="AC33" s="211"/>
      <c r="AD33" s="211"/>
      <c r="AE33" s="211"/>
      <c r="AF33" s="41" t="s">
        <v>14</v>
      </c>
      <c r="AG33" s="41"/>
      <c r="AH33" s="212">
        <v>1.1</v>
      </c>
      <c r="AI33" s="212"/>
      <c r="AJ33" s="42"/>
      <c r="AK33" s="41"/>
      <c r="AL33" s="43"/>
      <c r="AM33" s="44"/>
      <c r="AN33" s="44"/>
      <c r="AO33" s="44"/>
      <c r="AP33" s="5"/>
      <c r="AQ33" s="5"/>
      <c r="AR33" s="5"/>
      <c r="AS33" s="5"/>
      <c r="AT33" s="5"/>
      <c r="AU33" s="5"/>
      <c r="AV33" s="5"/>
      <c r="AW33" s="5"/>
      <c r="AX33" s="6"/>
    </row>
    <row r="34" spans="1:50" s="1" customFormat="1" ht="21" customHeight="1">
      <c r="A34" s="237"/>
      <c r="B34" s="238"/>
      <c r="C34" s="238"/>
      <c r="D34" s="239"/>
      <c r="E34" s="306" t="s">
        <v>117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8"/>
      <c r="V34" s="48"/>
      <c r="W34" s="208">
        <f t="shared" si="0"/>
        <v>0</v>
      </c>
      <c r="X34" s="209"/>
      <c r="Y34" s="209"/>
      <c r="Z34" s="209"/>
      <c r="AA34" s="209"/>
      <c r="AB34" s="210">
        <v>126000</v>
      </c>
      <c r="AC34" s="211"/>
      <c r="AD34" s="211"/>
      <c r="AE34" s="211"/>
      <c r="AF34" s="41" t="s">
        <v>14</v>
      </c>
      <c r="AG34" s="41"/>
      <c r="AH34" s="212">
        <v>1.1</v>
      </c>
      <c r="AI34" s="212"/>
      <c r="AJ34" s="42"/>
      <c r="AK34" s="41"/>
      <c r="AL34" s="43"/>
      <c r="AM34" s="44"/>
      <c r="AN34" s="44"/>
      <c r="AO34" s="44"/>
      <c r="AP34" s="38"/>
      <c r="AQ34" s="38"/>
      <c r="AR34" s="38"/>
      <c r="AS34" s="38"/>
      <c r="AT34" s="38"/>
      <c r="AU34" s="38"/>
      <c r="AV34" s="38"/>
      <c r="AW34" s="38"/>
      <c r="AX34" s="39"/>
    </row>
    <row r="35" spans="1:50" s="1" customFormat="1" ht="21" customHeight="1">
      <c r="A35" s="237"/>
      <c r="B35" s="238"/>
      <c r="C35" s="238"/>
      <c r="D35" s="239"/>
      <c r="E35" s="306" t="s">
        <v>118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8"/>
      <c r="V35" s="48"/>
      <c r="W35" s="208">
        <f t="shared" si="0"/>
        <v>0</v>
      </c>
      <c r="X35" s="209"/>
      <c r="Y35" s="209"/>
      <c r="Z35" s="209"/>
      <c r="AA35" s="209"/>
      <c r="AB35" s="210">
        <v>126000</v>
      </c>
      <c r="AC35" s="211"/>
      <c r="AD35" s="211"/>
      <c r="AE35" s="211"/>
      <c r="AF35" s="41" t="s">
        <v>14</v>
      </c>
      <c r="AG35" s="41"/>
      <c r="AH35" s="212">
        <v>1.1</v>
      </c>
      <c r="AI35" s="212"/>
      <c r="AJ35" s="42"/>
      <c r="AK35" s="41"/>
      <c r="AL35" s="43"/>
      <c r="AM35" s="44"/>
      <c r="AN35" s="44"/>
      <c r="AO35" s="44"/>
      <c r="AP35" s="38"/>
      <c r="AQ35" s="38"/>
      <c r="AR35" s="38"/>
      <c r="AS35" s="38"/>
      <c r="AT35" s="38"/>
      <c r="AU35" s="38"/>
      <c r="AV35" s="38"/>
      <c r="AW35" s="38"/>
      <c r="AX35" s="39"/>
    </row>
    <row r="36" spans="1:50" s="1" customFormat="1" ht="21" customHeight="1">
      <c r="A36" s="237"/>
      <c r="B36" s="238"/>
      <c r="C36" s="238"/>
      <c r="D36" s="239"/>
      <c r="E36" s="306" t="s">
        <v>119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8"/>
      <c r="V36" s="48"/>
      <c r="W36" s="208">
        <f t="shared" si="0"/>
        <v>0</v>
      </c>
      <c r="X36" s="209"/>
      <c r="Y36" s="209"/>
      <c r="Z36" s="209"/>
      <c r="AA36" s="209"/>
      <c r="AB36" s="210">
        <v>126000</v>
      </c>
      <c r="AC36" s="211"/>
      <c r="AD36" s="211"/>
      <c r="AE36" s="211"/>
      <c r="AF36" s="41" t="s">
        <v>14</v>
      </c>
      <c r="AG36" s="41"/>
      <c r="AH36" s="212">
        <v>1.1</v>
      </c>
      <c r="AI36" s="212"/>
      <c r="AJ36" s="42"/>
      <c r="AK36" s="41"/>
      <c r="AL36" s="43"/>
      <c r="AM36" s="44"/>
      <c r="AN36" s="44"/>
      <c r="AO36" s="44"/>
      <c r="AP36" s="38"/>
      <c r="AQ36" s="38"/>
      <c r="AR36" s="38"/>
      <c r="AS36" s="38"/>
      <c r="AT36" s="38"/>
      <c r="AU36" s="38"/>
      <c r="AV36" s="38"/>
      <c r="AW36" s="38"/>
      <c r="AX36" s="39"/>
    </row>
    <row r="37" spans="1:50" s="1" customFormat="1" ht="21" customHeight="1">
      <c r="A37" s="237"/>
      <c r="B37" s="238"/>
      <c r="C37" s="238"/>
      <c r="D37" s="239"/>
      <c r="E37" s="306" t="s">
        <v>120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8"/>
      <c r="V37" s="48"/>
      <c r="W37" s="208">
        <f t="shared" si="0"/>
        <v>0</v>
      </c>
      <c r="X37" s="209"/>
      <c r="Y37" s="209"/>
      <c r="Z37" s="209"/>
      <c r="AA37" s="209"/>
      <c r="AB37" s="210">
        <v>126000</v>
      </c>
      <c r="AC37" s="211"/>
      <c r="AD37" s="211"/>
      <c r="AE37" s="211"/>
      <c r="AF37" s="41" t="s">
        <v>14</v>
      </c>
      <c r="AG37" s="41"/>
      <c r="AH37" s="212">
        <v>1.1</v>
      </c>
      <c r="AI37" s="212"/>
      <c r="AJ37" s="42"/>
      <c r="AK37" s="41"/>
      <c r="AL37" s="43"/>
      <c r="AM37" s="44"/>
      <c r="AN37" s="44"/>
      <c r="AO37" s="44"/>
      <c r="AP37" s="38"/>
      <c r="AQ37" s="38"/>
      <c r="AR37" s="38"/>
      <c r="AS37" s="38"/>
      <c r="AT37" s="38"/>
      <c r="AU37" s="38"/>
      <c r="AV37" s="38"/>
      <c r="AW37" s="38"/>
      <c r="AX37" s="39"/>
    </row>
    <row r="38" spans="1:50" s="1" customFormat="1" ht="21" customHeight="1">
      <c r="A38" s="237"/>
      <c r="B38" s="238"/>
      <c r="C38" s="238"/>
      <c r="D38" s="239"/>
      <c r="E38" s="306" t="s">
        <v>204</v>
      </c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48"/>
      <c r="W38" s="208">
        <f>IF(V38="レ",AB38*AH38*AM38,0)</f>
        <v>0</v>
      </c>
      <c r="X38" s="309"/>
      <c r="Y38" s="309"/>
      <c r="Z38" s="309"/>
      <c r="AA38" s="310"/>
      <c r="AB38" s="311">
        <f>'書式20-1-4・運営費加算ﾎﾟｲﾝﾄ算出表'!AL18</f>
        <v>0</v>
      </c>
      <c r="AC38" s="281"/>
      <c r="AD38" s="41" t="s">
        <v>150</v>
      </c>
      <c r="AE38" s="45"/>
      <c r="AF38" s="45"/>
      <c r="AG38" s="45"/>
      <c r="AH38" s="280">
        <v>8000</v>
      </c>
      <c r="AI38" s="280"/>
      <c r="AJ38" s="280"/>
      <c r="AK38" s="41" t="s">
        <v>16</v>
      </c>
      <c r="AL38" s="43"/>
      <c r="AM38" s="303">
        <v>1.1</v>
      </c>
      <c r="AN38" s="303"/>
      <c r="AO38" s="303"/>
      <c r="AP38" s="46"/>
      <c r="AQ38" s="46"/>
      <c r="AR38" s="46"/>
      <c r="AS38" s="38"/>
      <c r="AT38" s="38"/>
      <c r="AU38" s="38"/>
      <c r="AV38" s="38"/>
      <c r="AW38" s="38"/>
      <c r="AX38" s="39"/>
    </row>
    <row r="39" spans="1:50" s="1" customFormat="1" ht="21" customHeight="1">
      <c r="A39" s="237"/>
      <c r="B39" s="238"/>
      <c r="C39" s="238"/>
      <c r="D39" s="239"/>
      <c r="E39" s="306" t="s">
        <v>93</v>
      </c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8"/>
      <c r="V39" s="48"/>
      <c r="W39" s="208">
        <f>IF(V39="レ",AB39*AH39*AM39,0)</f>
        <v>0</v>
      </c>
      <c r="X39" s="309"/>
      <c r="Y39" s="309"/>
      <c r="Z39" s="309"/>
      <c r="AA39" s="310"/>
      <c r="AB39" s="311">
        <f>'書式20-1-4・運営費加算ﾎﾟｲﾝﾄ算出表'!AL18</f>
        <v>0</v>
      </c>
      <c r="AC39" s="281"/>
      <c r="AD39" s="41" t="s">
        <v>17</v>
      </c>
      <c r="AE39" s="45"/>
      <c r="AF39" s="45"/>
      <c r="AG39" s="45"/>
      <c r="AH39" s="280">
        <v>8000</v>
      </c>
      <c r="AI39" s="280"/>
      <c r="AJ39" s="280"/>
      <c r="AK39" s="41" t="s">
        <v>16</v>
      </c>
      <c r="AL39" s="43"/>
      <c r="AM39" s="303">
        <v>1.1</v>
      </c>
      <c r="AN39" s="303"/>
      <c r="AO39" s="303"/>
      <c r="AP39" s="46"/>
      <c r="AQ39" s="46"/>
      <c r="AR39" s="46"/>
      <c r="AS39" s="38"/>
      <c r="AT39" s="38"/>
      <c r="AU39" s="38"/>
      <c r="AV39" s="38"/>
      <c r="AW39" s="38"/>
      <c r="AX39" s="39"/>
    </row>
    <row r="40" spans="1:50" s="1" customFormat="1" ht="21" customHeight="1">
      <c r="A40" s="237"/>
      <c r="B40" s="238"/>
      <c r="C40" s="238"/>
      <c r="D40" s="239"/>
      <c r="E40" s="306" t="s">
        <v>94</v>
      </c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8"/>
      <c r="V40" s="48"/>
      <c r="W40" s="208">
        <f>IF(V40="レ",AB40*AH40*AM40,0)</f>
        <v>0</v>
      </c>
      <c r="X40" s="309"/>
      <c r="Y40" s="309"/>
      <c r="Z40" s="309"/>
      <c r="AA40" s="310"/>
      <c r="AB40" s="311">
        <f>'書式20-1-4・運営費加算ﾎﾟｲﾝﾄ算出表'!AL18</f>
        <v>0</v>
      </c>
      <c r="AC40" s="281"/>
      <c r="AD40" s="41" t="s">
        <v>151</v>
      </c>
      <c r="AE40" s="45"/>
      <c r="AF40" s="45"/>
      <c r="AG40" s="45"/>
      <c r="AH40" s="280">
        <v>8000</v>
      </c>
      <c r="AI40" s="280"/>
      <c r="AJ40" s="280"/>
      <c r="AK40" s="41" t="s">
        <v>16</v>
      </c>
      <c r="AL40" s="43"/>
      <c r="AM40" s="303">
        <v>1.1</v>
      </c>
      <c r="AN40" s="303"/>
      <c r="AO40" s="303"/>
      <c r="AP40" s="46"/>
      <c r="AQ40" s="46"/>
      <c r="AR40" s="46"/>
      <c r="AS40" s="38"/>
      <c r="AT40" s="38"/>
      <c r="AU40" s="38"/>
      <c r="AV40" s="38"/>
      <c r="AW40" s="38"/>
      <c r="AX40" s="39"/>
    </row>
    <row r="41" spans="1:50" s="1" customFormat="1" ht="21" customHeight="1">
      <c r="A41" s="237"/>
      <c r="B41" s="238"/>
      <c r="C41" s="238"/>
      <c r="D41" s="239"/>
      <c r="E41" s="306" t="s">
        <v>95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8"/>
      <c r="V41" s="48"/>
      <c r="W41" s="208">
        <f>IF(V41="レ",AB41*AH41*AM41,0)</f>
        <v>0</v>
      </c>
      <c r="X41" s="309"/>
      <c r="Y41" s="309"/>
      <c r="Z41" s="309"/>
      <c r="AA41" s="310"/>
      <c r="AB41" s="311">
        <f>'書式20-1-4・運営費加算ﾎﾟｲﾝﾄ算出表'!AL18</f>
        <v>0</v>
      </c>
      <c r="AC41" s="281"/>
      <c r="AD41" s="41" t="s">
        <v>17</v>
      </c>
      <c r="AE41" s="45"/>
      <c r="AF41" s="45"/>
      <c r="AG41" s="45"/>
      <c r="AH41" s="280">
        <v>8000</v>
      </c>
      <c r="AI41" s="280"/>
      <c r="AJ41" s="280"/>
      <c r="AK41" s="41" t="s">
        <v>16</v>
      </c>
      <c r="AL41" s="43"/>
      <c r="AM41" s="303">
        <v>1.1</v>
      </c>
      <c r="AN41" s="303"/>
      <c r="AO41" s="303"/>
      <c r="AP41" s="46"/>
      <c r="AQ41" s="46"/>
      <c r="AR41" s="46"/>
      <c r="AS41" s="38"/>
      <c r="AT41" s="38"/>
      <c r="AU41" s="38"/>
      <c r="AV41" s="38"/>
      <c r="AW41" s="38"/>
      <c r="AX41" s="39"/>
    </row>
    <row r="42" spans="1:50" s="1" customFormat="1" ht="21" customHeight="1">
      <c r="A42" s="237"/>
      <c r="B42" s="238"/>
      <c r="C42" s="238"/>
      <c r="D42" s="239"/>
      <c r="E42" s="306" t="s">
        <v>96</v>
      </c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8"/>
      <c r="V42" s="48"/>
      <c r="W42" s="208">
        <f>IF(V42="レ",AB42*AH42*AM42,0)</f>
        <v>0</v>
      </c>
      <c r="X42" s="309"/>
      <c r="Y42" s="309"/>
      <c r="Z42" s="309"/>
      <c r="AA42" s="310"/>
      <c r="AB42" s="311">
        <f>'書式20-1-4・運営費加算ﾎﾟｲﾝﾄ算出表'!AL18</f>
        <v>0</v>
      </c>
      <c r="AC42" s="281"/>
      <c r="AD42" s="41" t="s">
        <v>152</v>
      </c>
      <c r="AE42" s="45"/>
      <c r="AF42" s="45"/>
      <c r="AG42" s="45"/>
      <c r="AH42" s="280">
        <v>8000</v>
      </c>
      <c r="AI42" s="280"/>
      <c r="AJ42" s="280"/>
      <c r="AK42" s="41" t="s">
        <v>16</v>
      </c>
      <c r="AL42" s="43"/>
      <c r="AM42" s="303">
        <v>1.1</v>
      </c>
      <c r="AN42" s="303"/>
      <c r="AO42" s="303"/>
      <c r="AP42" s="46"/>
      <c r="AQ42" s="46"/>
      <c r="AR42" s="46"/>
      <c r="AS42" s="38"/>
      <c r="AT42" s="38"/>
      <c r="AU42" s="38"/>
      <c r="AV42" s="38"/>
      <c r="AW42" s="38"/>
      <c r="AX42" s="39"/>
    </row>
    <row r="43" spans="1:50" s="1" customFormat="1" ht="21" customHeight="1">
      <c r="A43" s="237"/>
      <c r="B43" s="238"/>
      <c r="C43" s="238"/>
      <c r="D43" s="239"/>
      <c r="E43" s="305" t="s">
        <v>97</v>
      </c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1">
        <f>SUM(W18:AA42)</f>
        <v>493900</v>
      </c>
      <c r="X43" s="277"/>
      <c r="Y43" s="277"/>
      <c r="Z43" s="277"/>
      <c r="AA43" s="277"/>
      <c r="AB43" s="302" t="s">
        <v>164</v>
      </c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4"/>
    </row>
    <row r="44" spans="1:50" s="1" customFormat="1" ht="21" customHeight="1">
      <c r="A44" s="237"/>
      <c r="B44" s="238"/>
      <c r="C44" s="238"/>
      <c r="D44" s="239"/>
      <c r="E44" s="300" t="s">
        <v>205</v>
      </c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>
        <f>ROUNDDOWN(W43*0.2,0)</f>
        <v>98780</v>
      </c>
      <c r="X44" s="277"/>
      <c r="Y44" s="277"/>
      <c r="Z44" s="277"/>
      <c r="AA44" s="277"/>
      <c r="AB44" s="302" t="s">
        <v>165</v>
      </c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4"/>
    </row>
    <row r="45" spans="1:50" s="1" customFormat="1" ht="21" customHeight="1">
      <c r="A45" s="240"/>
      <c r="B45" s="241"/>
      <c r="C45" s="241"/>
      <c r="D45" s="242"/>
      <c r="E45" s="305" t="s">
        <v>99</v>
      </c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276">
        <f>SUM(W43:AA44)</f>
        <v>592680</v>
      </c>
      <c r="X45" s="277"/>
      <c r="Y45" s="277"/>
      <c r="Z45" s="277"/>
      <c r="AA45" s="277"/>
      <c r="AB45" s="302" t="s">
        <v>166</v>
      </c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4"/>
    </row>
    <row r="46" spans="1:50" s="1" customFormat="1" ht="21" customHeight="1" thickBot="1">
      <c r="A46" s="259" t="s">
        <v>153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287">
        <f>ROUNDDOWN(W45*0.3,0)</f>
        <v>177804</v>
      </c>
      <c r="X46" s="288"/>
      <c r="Y46" s="288"/>
      <c r="Z46" s="288"/>
      <c r="AA46" s="288"/>
      <c r="AB46" s="289" t="s">
        <v>101</v>
      </c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1"/>
    </row>
    <row r="47" spans="1:50" s="1" customFormat="1" ht="21" customHeight="1" thickBot="1">
      <c r="A47" s="292" t="s">
        <v>154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>
        <f>SUM(W45:AA46)</f>
        <v>770484</v>
      </c>
      <c r="X47" s="295"/>
      <c r="Y47" s="295"/>
      <c r="Z47" s="295"/>
      <c r="AA47" s="296"/>
      <c r="AB47" s="297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9"/>
    </row>
    <row r="48" s="1" customFormat="1" ht="17.25" customHeight="1">
      <c r="A48" s="1" t="s">
        <v>107</v>
      </c>
    </row>
    <row r="49" s="1" customFormat="1" ht="17.25" customHeight="1"/>
    <row r="50" s="1" customFormat="1" ht="21" customHeight="1"/>
    <row r="51" s="1" customFormat="1" ht="21" customHeight="1">
      <c r="A51" s="1" t="s">
        <v>112</v>
      </c>
    </row>
    <row r="52" s="1" customFormat="1" ht="21" customHeight="1">
      <c r="A52" s="1" t="s">
        <v>139</v>
      </c>
    </row>
    <row r="53" spans="1:50" s="1" customFormat="1" ht="21" customHeight="1">
      <c r="A53" s="248" t="s">
        <v>7</v>
      </c>
      <c r="B53" s="248"/>
      <c r="C53" s="248"/>
      <c r="D53" s="248"/>
      <c r="E53" s="272" t="s">
        <v>8</v>
      </c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49" t="s">
        <v>9</v>
      </c>
      <c r="Q53" s="246"/>
      <c r="R53" s="246"/>
      <c r="S53" s="246"/>
      <c r="T53" s="246"/>
      <c r="U53" s="248" t="s">
        <v>10</v>
      </c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</row>
    <row r="54" spans="1:50" s="1" customFormat="1" ht="21" customHeight="1">
      <c r="A54" s="273" t="s">
        <v>11</v>
      </c>
      <c r="B54" s="274"/>
      <c r="C54" s="274"/>
      <c r="D54" s="275"/>
      <c r="E54" s="233" t="s">
        <v>206</v>
      </c>
      <c r="F54" s="234"/>
      <c r="G54" s="234"/>
      <c r="H54" s="234"/>
      <c r="I54" s="234"/>
      <c r="J54" s="234"/>
      <c r="K54" s="234"/>
      <c r="L54" s="234"/>
      <c r="M54" s="234"/>
      <c r="N54" s="234"/>
      <c r="O54" s="235"/>
      <c r="P54" s="276">
        <f>U54*AA54*1</f>
        <v>41800</v>
      </c>
      <c r="Q54" s="277"/>
      <c r="R54" s="277"/>
      <c r="S54" s="277"/>
      <c r="T54" s="278"/>
      <c r="U54" s="285">
        <v>38000</v>
      </c>
      <c r="V54" s="286"/>
      <c r="W54" s="286"/>
      <c r="X54" s="286"/>
      <c r="Y54" s="41" t="s">
        <v>14</v>
      </c>
      <c r="Z54" s="41"/>
      <c r="AA54" s="281">
        <v>1.1</v>
      </c>
      <c r="AB54" s="281"/>
      <c r="AC54" s="281"/>
      <c r="AD54" s="43" t="s">
        <v>102</v>
      </c>
      <c r="AE54" s="41" t="s">
        <v>105</v>
      </c>
      <c r="AF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47"/>
    </row>
    <row r="55" spans="1:50" s="1" customFormat="1" ht="21" customHeight="1">
      <c r="A55" s="237"/>
      <c r="B55" s="238"/>
      <c r="C55" s="238"/>
      <c r="D55" s="239"/>
      <c r="E55" s="282" t="s">
        <v>207</v>
      </c>
      <c r="F55" s="283"/>
      <c r="G55" s="283"/>
      <c r="H55" s="283"/>
      <c r="I55" s="283"/>
      <c r="J55" s="283"/>
      <c r="K55" s="283"/>
      <c r="L55" s="283"/>
      <c r="M55" s="283"/>
      <c r="N55" s="283"/>
      <c r="O55" s="284"/>
      <c r="P55" s="260">
        <f>ROUNDDOWN(U55*AA55*AF55*AI55,0)</f>
        <v>0</v>
      </c>
      <c r="Q55" s="261"/>
      <c r="R55" s="261"/>
      <c r="S55" s="261"/>
      <c r="T55" s="262"/>
      <c r="U55" s="264">
        <f>'[5]書式20-1-1・研究費ﾎﾟｲﾝﾄ算出表'!AL49</f>
        <v>0</v>
      </c>
      <c r="V55" s="265"/>
      <c r="W55" s="268" t="s">
        <v>17</v>
      </c>
      <c r="X55" s="268"/>
      <c r="Y55" s="268"/>
      <c r="Z55" s="268"/>
      <c r="AA55" s="270">
        <v>8000</v>
      </c>
      <c r="AB55" s="270"/>
      <c r="AC55" s="270"/>
      <c r="AD55" s="268" t="s">
        <v>16</v>
      </c>
      <c r="AE55" s="268"/>
      <c r="AF55" s="268">
        <v>1.1</v>
      </c>
      <c r="AG55" s="268"/>
      <c r="AH55" s="250" t="s">
        <v>102</v>
      </c>
      <c r="AI55" s="252">
        <v>1</v>
      </c>
      <c r="AJ55" s="253"/>
      <c r="AK55" s="255" t="s">
        <v>183</v>
      </c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7"/>
    </row>
    <row r="56" spans="1:50" s="1" customFormat="1" ht="21" customHeight="1">
      <c r="A56" s="237"/>
      <c r="B56" s="238"/>
      <c r="C56" s="238"/>
      <c r="D56" s="239"/>
      <c r="E56" s="259" t="s">
        <v>208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5"/>
      <c r="P56" s="231"/>
      <c r="Q56" s="232"/>
      <c r="R56" s="232"/>
      <c r="S56" s="232"/>
      <c r="T56" s="263"/>
      <c r="U56" s="266"/>
      <c r="V56" s="267"/>
      <c r="W56" s="269"/>
      <c r="X56" s="269"/>
      <c r="Y56" s="269"/>
      <c r="Z56" s="269"/>
      <c r="AA56" s="271"/>
      <c r="AB56" s="271"/>
      <c r="AC56" s="271"/>
      <c r="AD56" s="269"/>
      <c r="AE56" s="269"/>
      <c r="AF56" s="269"/>
      <c r="AG56" s="269"/>
      <c r="AH56" s="251"/>
      <c r="AI56" s="254"/>
      <c r="AJ56" s="254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8"/>
    </row>
    <row r="57" spans="1:50" s="1" customFormat="1" ht="21" customHeight="1">
      <c r="A57" s="237"/>
      <c r="B57" s="238"/>
      <c r="C57" s="238"/>
      <c r="D57" s="239"/>
      <c r="E57" s="230" t="s">
        <v>209</v>
      </c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1">
        <f>ROUNDDOWN((P54+P55)*0.2,0)</f>
        <v>8360</v>
      </c>
      <c r="Q57" s="232"/>
      <c r="R57" s="232"/>
      <c r="S57" s="232"/>
      <c r="T57" s="232"/>
      <c r="U57" s="233" t="s">
        <v>210</v>
      </c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5"/>
    </row>
    <row r="58" spans="1:50" s="1" customFormat="1" ht="21" customHeight="1">
      <c r="A58" s="240"/>
      <c r="B58" s="241"/>
      <c r="C58" s="241"/>
      <c r="D58" s="242"/>
      <c r="E58" s="236" t="s">
        <v>103</v>
      </c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1">
        <f>P54+P55+P57</f>
        <v>50160</v>
      </c>
      <c r="Q58" s="232"/>
      <c r="R58" s="232"/>
      <c r="S58" s="232"/>
      <c r="T58" s="232"/>
      <c r="U58" s="233" t="s">
        <v>211</v>
      </c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5"/>
    </row>
    <row r="59" spans="1:50" s="1" customFormat="1" ht="21" customHeight="1" thickBot="1">
      <c r="A59" s="213" t="s">
        <v>100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4">
        <f>ROUNDDOWN(P58*0.3,0)</f>
        <v>15048</v>
      </c>
      <c r="Q59" s="215"/>
      <c r="R59" s="215"/>
      <c r="S59" s="215"/>
      <c r="T59" s="215"/>
      <c r="U59" s="216" t="s">
        <v>111</v>
      </c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8"/>
    </row>
    <row r="60" spans="1:50" s="1" customFormat="1" ht="21" customHeight="1" thickBot="1">
      <c r="A60" s="219" t="s">
        <v>104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20"/>
      <c r="P60" s="221">
        <f>P58+P59</f>
        <v>65208</v>
      </c>
      <c r="Q60" s="222"/>
      <c r="R60" s="222"/>
      <c r="S60" s="222"/>
      <c r="T60" s="223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5"/>
    </row>
    <row r="61" spans="1:50" s="1" customFormat="1" ht="21" customHeight="1">
      <c r="A61" s="1" t="s">
        <v>184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40"/>
      <c r="Q61" s="40"/>
      <c r="R61" s="40"/>
      <c r="S61" s="40"/>
      <c r="T61" s="40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s="1" customFormat="1" ht="21" customHeight="1">
      <c r="A62" s="1" t="s">
        <v>155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40"/>
      <c r="Q62" s="40"/>
      <c r="R62" s="40"/>
      <c r="S62" s="40"/>
      <c r="T62" s="40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s="1" customFormat="1" ht="21" customHeight="1">
      <c r="A63" s="1" t="s">
        <v>141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0"/>
      <c r="Q63" s="40"/>
      <c r="R63" s="40"/>
      <c r="S63" s="40"/>
      <c r="T63" s="40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2:50" s="1" customFormat="1" ht="21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40"/>
      <c r="Q64" s="40"/>
      <c r="R64" s="40"/>
      <c r="S64" s="40"/>
      <c r="T64" s="40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="1" customFormat="1" ht="21" customHeight="1">
      <c r="A65" s="1" t="s">
        <v>142</v>
      </c>
    </row>
    <row r="66" spans="1:50" s="1" customFormat="1" ht="21" customHeight="1">
      <c r="A66" s="248" t="s">
        <v>7</v>
      </c>
      <c r="B66" s="248"/>
      <c r="C66" s="248"/>
      <c r="D66" s="248"/>
      <c r="E66" s="272" t="s">
        <v>8</v>
      </c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49" t="s">
        <v>9</v>
      </c>
      <c r="Q66" s="246"/>
      <c r="R66" s="246"/>
      <c r="S66" s="246"/>
      <c r="T66" s="246"/>
      <c r="U66" s="248" t="s">
        <v>10</v>
      </c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</row>
    <row r="67" spans="1:50" s="1" customFormat="1" ht="21" customHeight="1">
      <c r="A67" s="273" t="s">
        <v>11</v>
      </c>
      <c r="B67" s="274"/>
      <c r="C67" s="274"/>
      <c r="D67" s="275"/>
      <c r="E67" s="233" t="s">
        <v>212</v>
      </c>
      <c r="F67" s="234"/>
      <c r="G67" s="234"/>
      <c r="H67" s="234"/>
      <c r="I67" s="234"/>
      <c r="J67" s="234"/>
      <c r="K67" s="234"/>
      <c r="L67" s="234"/>
      <c r="M67" s="234"/>
      <c r="N67" s="234"/>
      <c r="O67" s="235"/>
      <c r="P67" s="276">
        <f>U67*AA67*1</f>
        <v>41800</v>
      </c>
      <c r="Q67" s="277"/>
      <c r="R67" s="277"/>
      <c r="S67" s="277"/>
      <c r="T67" s="278"/>
      <c r="U67" s="285">
        <v>38000</v>
      </c>
      <c r="V67" s="286"/>
      <c r="W67" s="286"/>
      <c r="X67" s="286"/>
      <c r="Y67" s="41" t="s">
        <v>14</v>
      </c>
      <c r="Z67" s="41"/>
      <c r="AA67" s="281">
        <v>1.1</v>
      </c>
      <c r="AB67" s="281"/>
      <c r="AC67" s="281"/>
      <c r="AD67" s="43" t="s">
        <v>102</v>
      </c>
      <c r="AE67" s="41" t="s">
        <v>105</v>
      </c>
      <c r="AF67" s="4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47"/>
    </row>
    <row r="68" spans="1:50" s="1" customFormat="1" ht="21" customHeight="1">
      <c r="A68" s="237"/>
      <c r="B68" s="238"/>
      <c r="C68" s="238"/>
      <c r="D68" s="239"/>
      <c r="E68" s="230" t="s">
        <v>213</v>
      </c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1">
        <f>ROUNDDOWN(P67*0.2,0)</f>
        <v>8360</v>
      </c>
      <c r="Q68" s="232"/>
      <c r="R68" s="232"/>
      <c r="S68" s="232"/>
      <c r="T68" s="232"/>
      <c r="U68" s="233" t="s">
        <v>214</v>
      </c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5"/>
    </row>
    <row r="69" spans="1:50" s="1" customFormat="1" ht="21" customHeight="1">
      <c r="A69" s="240"/>
      <c r="B69" s="241"/>
      <c r="C69" s="241"/>
      <c r="D69" s="242"/>
      <c r="E69" s="236" t="s">
        <v>103</v>
      </c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1">
        <f>P67+P68</f>
        <v>50160</v>
      </c>
      <c r="Q69" s="232"/>
      <c r="R69" s="232"/>
      <c r="S69" s="232"/>
      <c r="T69" s="232"/>
      <c r="U69" s="233" t="s">
        <v>215</v>
      </c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5"/>
    </row>
    <row r="70" spans="1:50" s="1" customFormat="1" ht="21" customHeight="1" thickBot="1">
      <c r="A70" s="213" t="s">
        <v>100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4">
        <f>ROUNDDOWN(P69*0.3,0)</f>
        <v>15048</v>
      </c>
      <c r="Q70" s="215"/>
      <c r="R70" s="215"/>
      <c r="S70" s="215"/>
      <c r="T70" s="215"/>
      <c r="U70" s="216" t="s">
        <v>111</v>
      </c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8"/>
    </row>
    <row r="71" spans="1:50" s="1" customFormat="1" ht="21" customHeight="1" thickBot="1">
      <c r="A71" s="219" t="s">
        <v>104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20"/>
      <c r="P71" s="221">
        <f>P69+P70</f>
        <v>65208</v>
      </c>
      <c r="Q71" s="222"/>
      <c r="R71" s="222"/>
      <c r="S71" s="222"/>
      <c r="T71" s="223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5"/>
    </row>
    <row r="72" spans="1:50" s="1" customFormat="1" ht="21" customHeight="1">
      <c r="A72" s="1" t="s">
        <v>155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40"/>
      <c r="Q72" s="40"/>
      <c r="R72" s="40"/>
      <c r="S72" s="40"/>
      <c r="T72" s="40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s="1" customFormat="1" ht="21" customHeight="1">
      <c r="A73" s="1" t="s">
        <v>167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0"/>
      <c r="Q73" s="40"/>
      <c r="R73" s="40"/>
      <c r="S73" s="40"/>
      <c r="T73" s="40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2:50" s="1" customFormat="1" ht="21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40"/>
      <c r="Q74" s="40"/>
      <c r="R74" s="40"/>
      <c r="S74" s="40"/>
      <c r="T74" s="40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s="1" customFormat="1" ht="21" customHeight="1">
      <c r="A75" s="8" t="s">
        <v>143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40"/>
      <c r="Q75" s="40"/>
      <c r="R75" s="40"/>
      <c r="S75" s="40"/>
      <c r="T75" s="40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s="1" customFormat="1" ht="21" customHeight="1">
      <c r="A76" s="248" t="s">
        <v>7</v>
      </c>
      <c r="B76" s="248"/>
      <c r="C76" s="248"/>
      <c r="D76" s="248"/>
      <c r="E76" s="272" t="s">
        <v>8</v>
      </c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49" t="s">
        <v>9</v>
      </c>
      <c r="Q76" s="246"/>
      <c r="R76" s="246"/>
      <c r="S76" s="246"/>
      <c r="T76" s="246"/>
      <c r="U76" s="248" t="s">
        <v>10</v>
      </c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</row>
    <row r="77" spans="1:50" s="1" customFormat="1" ht="21" customHeight="1">
      <c r="A77" s="273" t="s">
        <v>11</v>
      </c>
      <c r="B77" s="274"/>
      <c r="C77" s="274"/>
      <c r="D77" s="275"/>
      <c r="E77" s="233" t="s">
        <v>216</v>
      </c>
      <c r="F77" s="234"/>
      <c r="G77" s="234"/>
      <c r="H77" s="234"/>
      <c r="I77" s="234"/>
      <c r="J77" s="234"/>
      <c r="K77" s="234"/>
      <c r="L77" s="234"/>
      <c r="M77" s="234"/>
      <c r="N77" s="234"/>
      <c r="O77" s="235"/>
      <c r="P77" s="276">
        <f>U77*AA77*1</f>
        <v>8360</v>
      </c>
      <c r="Q77" s="277"/>
      <c r="R77" s="277"/>
      <c r="S77" s="277"/>
      <c r="T77" s="278"/>
      <c r="U77" s="285">
        <v>7600</v>
      </c>
      <c r="V77" s="286"/>
      <c r="W77" s="286"/>
      <c r="X77" s="286"/>
      <c r="Y77" s="41" t="s">
        <v>14</v>
      </c>
      <c r="Z77" s="41"/>
      <c r="AA77" s="281">
        <v>1.1</v>
      </c>
      <c r="AB77" s="281"/>
      <c r="AC77" s="281"/>
      <c r="AD77" s="43" t="s">
        <v>102</v>
      </c>
      <c r="AE77" s="41" t="s">
        <v>105</v>
      </c>
      <c r="AF77" s="4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47"/>
    </row>
    <row r="78" spans="1:50" s="1" customFormat="1" ht="21" customHeight="1">
      <c r="A78" s="237"/>
      <c r="B78" s="238"/>
      <c r="C78" s="238"/>
      <c r="D78" s="239"/>
      <c r="E78" s="230" t="s">
        <v>213</v>
      </c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1">
        <f>ROUNDDOWN(P77*0.2,0)</f>
        <v>1672</v>
      </c>
      <c r="Q78" s="232"/>
      <c r="R78" s="232"/>
      <c r="S78" s="232"/>
      <c r="T78" s="232"/>
      <c r="U78" s="233" t="s">
        <v>214</v>
      </c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5"/>
    </row>
    <row r="79" spans="1:50" s="1" customFormat="1" ht="21" customHeight="1">
      <c r="A79" s="240"/>
      <c r="B79" s="241"/>
      <c r="C79" s="241"/>
      <c r="D79" s="242"/>
      <c r="E79" s="236" t="s">
        <v>103</v>
      </c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1">
        <f>P77+P78</f>
        <v>10032</v>
      </c>
      <c r="Q79" s="232"/>
      <c r="R79" s="232"/>
      <c r="S79" s="232"/>
      <c r="T79" s="232"/>
      <c r="U79" s="233" t="s">
        <v>215</v>
      </c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5"/>
    </row>
    <row r="80" spans="1:50" s="1" customFormat="1" ht="21" customHeight="1" thickBot="1">
      <c r="A80" s="213" t="s">
        <v>100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4">
        <f>ROUNDDOWN(P79*0.3,0)</f>
        <v>3009</v>
      </c>
      <c r="Q80" s="215"/>
      <c r="R80" s="215"/>
      <c r="S80" s="215"/>
      <c r="T80" s="215"/>
      <c r="U80" s="216" t="s">
        <v>111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8"/>
    </row>
    <row r="81" spans="1:50" s="1" customFormat="1" ht="21" customHeight="1" thickBot="1">
      <c r="A81" s="219" t="s">
        <v>104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20"/>
      <c r="P81" s="221">
        <f>P79+P80</f>
        <v>13041</v>
      </c>
      <c r="Q81" s="222"/>
      <c r="R81" s="222"/>
      <c r="S81" s="222"/>
      <c r="T81" s="223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5"/>
    </row>
    <row r="82" spans="1:50" s="1" customFormat="1" ht="21" customHeight="1">
      <c r="A82" s="1" t="s">
        <v>168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40"/>
      <c r="Q82" s="40"/>
      <c r="R82" s="40"/>
      <c r="S82" s="40"/>
      <c r="T82" s="40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2:50" s="1" customFormat="1" ht="21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40"/>
      <c r="Q83" s="40"/>
      <c r="R83" s="40"/>
      <c r="S83" s="40"/>
      <c r="T83" s="40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="1" customFormat="1" ht="17.25" customHeight="1">
      <c r="A84" s="1" t="s">
        <v>144</v>
      </c>
    </row>
    <row r="85" spans="1:50" s="1" customFormat="1" ht="17.25" customHeight="1">
      <c r="A85" s="248" t="s">
        <v>7</v>
      </c>
      <c r="B85" s="248"/>
      <c r="C85" s="248"/>
      <c r="D85" s="248"/>
      <c r="E85" s="272" t="s">
        <v>8</v>
      </c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49" t="s">
        <v>9</v>
      </c>
      <c r="Q85" s="246"/>
      <c r="R85" s="246"/>
      <c r="S85" s="246"/>
      <c r="T85" s="246"/>
      <c r="U85" s="248" t="s">
        <v>10</v>
      </c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</row>
    <row r="86" spans="1:50" s="1" customFormat="1" ht="17.25" customHeight="1">
      <c r="A86" s="273" t="s">
        <v>11</v>
      </c>
      <c r="B86" s="274"/>
      <c r="C86" s="274"/>
      <c r="D86" s="275"/>
      <c r="E86" s="233" t="s">
        <v>216</v>
      </c>
      <c r="F86" s="234"/>
      <c r="G86" s="234"/>
      <c r="H86" s="234"/>
      <c r="I86" s="234"/>
      <c r="J86" s="234"/>
      <c r="K86" s="234"/>
      <c r="L86" s="234"/>
      <c r="M86" s="234"/>
      <c r="N86" s="234"/>
      <c r="O86" s="235"/>
      <c r="P86" s="276">
        <f>U86*AA86*1</f>
        <v>2090</v>
      </c>
      <c r="Q86" s="277"/>
      <c r="R86" s="277"/>
      <c r="S86" s="277"/>
      <c r="T86" s="278"/>
      <c r="U86" s="279">
        <v>1900</v>
      </c>
      <c r="V86" s="280"/>
      <c r="W86" s="280"/>
      <c r="X86" s="280"/>
      <c r="Y86" s="41" t="s">
        <v>14</v>
      </c>
      <c r="Z86" s="41"/>
      <c r="AA86" s="281">
        <v>1.1</v>
      </c>
      <c r="AB86" s="281"/>
      <c r="AC86" s="281"/>
      <c r="AD86" s="43" t="s">
        <v>102</v>
      </c>
      <c r="AE86" s="41" t="s">
        <v>105</v>
      </c>
      <c r="AF86" s="41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47"/>
    </row>
    <row r="87" spans="1:50" s="1" customFormat="1" ht="18" customHeight="1">
      <c r="A87" s="237"/>
      <c r="B87" s="238"/>
      <c r="C87" s="238"/>
      <c r="D87" s="239"/>
      <c r="E87" s="282" t="s">
        <v>217</v>
      </c>
      <c r="F87" s="283"/>
      <c r="G87" s="283"/>
      <c r="H87" s="283"/>
      <c r="I87" s="283"/>
      <c r="J87" s="283"/>
      <c r="K87" s="283"/>
      <c r="L87" s="283"/>
      <c r="M87" s="283"/>
      <c r="N87" s="283"/>
      <c r="O87" s="284"/>
      <c r="P87" s="260">
        <f>ROUNDDOWN(U87*AA87*AF87*AI87,0)</f>
        <v>0</v>
      </c>
      <c r="Q87" s="261"/>
      <c r="R87" s="261"/>
      <c r="S87" s="261"/>
      <c r="T87" s="262"/>
      <c r="U87" s="264">
        <f>'[5]書式20-1-1・研究費ﾎﾟｲﾝﾄ算出表'!AL49</f>
        <v>0</v>
      </c>
      <c r="V87" s="265"/>
      <c r="W87" s="268" t="s">
        <v>17</v>
      </c>
      <c r="X87" s="268"/>
      <c r="Y87" s="268"/>
      <c r="Z87" s="268"/>
      <c r="AA87" s="270">
        <v>400</v>
      </c>
      <c r="AB87" s="270"/>
      <c r="AC87" s="270"/>
      <c r="AD87" s="268" t="s">
        <v>16</v>
      </c>
      <c r="AE87" s="268"/>
      <c r="AF87" s="268">
        <v>1.1</v>
      </c>
      <c r="AG87" s="268"/>
      <c r="AH87" s="250" t="s">
        <v>102</v>
      </c>
      <c r="AI87" s="252">
        <v>1</v>
      </c>
      <c r="AJ87" s="253"/>
      <c r="AK87" s="255" t="s">
        <v>183</v>
      </c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7"/>
    </row>
    <row r="88" spans="1:50" ht="18" customHeight="1">
      <c r="A88" s="237"/>
      <c r="B88" s="238"/>
      <c r="C88" s="238"/>
      <c r="D88" s="239"/>
      <c r="E88" s="259" t="s">
        <v>218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5"/>
      <c r="P88" s="231"/>
      <c r="Q88" s="232"/>
      <c r="R88" s="232"/>
      <c r="S88" s="232"/>
      <c r="T88" s="263"/>
      <c r="U88" s="266"/>
      <c r="V88" s="267"/>
      <c r="W88" s="269"/>
      <c r="X88" s="269"/>
      <c r="Y88" s="269"/>
      <c r="Z88" s="269"/>
      <c r="AA88" s="271"/>
      <c r="AB88" s="271"/>
      <c r="AC88" s="271"/>
      <c r="AD88" s="269"/>
      <c r="AE88" s="269"/>
      <c r="AF88" s="269"/>
      <c r="AG88" s="269"/>
      <c r="AH88" s="251"/>
      <c r="AI88" s="254"/>
      <c r="AJ88" s="254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8"/>
    </row>
    <row r="89" spans="1:50" ht="21" customHeight="1">
      <c r="A89" s="237"/>
      <c r="B89" s="238"/>
      <c r="C89" s="238"/>
      <c r="D89" s="239"/>
      <c r="E89" s="230" t="s">
        <v>213</v>
      </c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1">
        <f>ROUNDDOWN((P86+P87)*0.2,0)</f>
        <v>418</v>
      </c>
      <c r="Q89" s="232"/>
      <c r="R89" s="232"/>
      <c r="S89" s="232"/>
      <c r="T89" s="232"/>
      <c r="U89" s="233" t="s">
        <v>210</v>
      </c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5"/>
    </row>
    <row r="90" spans="1:50" ht="21" customHeight="1">
      <c r="A90" s="240"/>
      <c r="B90" s="241"/>
      <c r="C90" s="241"/>
      <c r="D90" s="242"/>
      <c r="E90" s="236" t="s">
        <v>103</v>
      </c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1">
        <f>P86+P87+P89</f>
        <v>2508</v>
      </c>
      <c r="Q90" s="232"/>
      <c r="R90" s="232"/>
      <c r="S90" s="232"/>
      <c r="T90" s="232"/>
      <c r="U90" s="233" t="s">
        <v>211</v>
      </c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5"/>
    </row>
    <row r="91" spans="1:50" ht="21" customHeight="1" thickBot="1">
      <c r="A91" s="213" t="s">
        <v>100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4">
        <f>ROUNDDOWN(P90*0.3,0)</f>
        <v>752</v>
      </c>
      <c r="Q91" s="215"/>
      <c r="R91" s="215"/>
      <c r="S91" s="215"/>
      <c r="T91" s="215"/>
      <c r="U91" s="216" t="s">
        <v>111</v>
      </c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8"/>
    </row>
    <row r="92" spans="1:50" ht="21" customHeight="1" thickBot="1">
      <c r="A92" s="219" t="s">
        <v>104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20"/>
      <c r="P92" s="221">
        <f>P90+P91</f>
        <v>3260</v>
      </c>
      <c r="Q92" s="222"/>
      <c r="R92" s="222"/>
      <c r="S92" s="222"/>
      <c r="T92" s="223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5"/>
    </row>
    <row r="93" spans="1:50" ht="21" customHeight="1">
      <c r="A93" s="15" t="s">
        <v>163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40"/>
      <c r="Q93" s="40"/>
      <c r="R93" s="40"/>
      <c r="S93" s="40"/>
      <c r="T93" s="4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21" customHeight="1">
      <c r="A94" s="1" t="s">
        <v>184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40"/>
      <c r="Q94" s="40"/>
      <c r="R94" s="40"/>
      <c r="S94" s="40"/>
      <c r="T94" s="40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21" customHeight="1">
      <c r="A95" s="1" t="s">
        <v>141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40"/>
      <c r="Q95" s="40"/>
      <c r="R95" s="40"/>
      <c r="S95" s="40"/>
      <c r="T95" s="4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2:50" ht="21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21" customHeight="1">
      <c r="A97" s="1" t="s">
        <v>114</v>
      </c>
    </row>
    <row r="98" spans="1:50" ht="21" customHeight="1">
      <c r="A98" s="248" t="s">
        <v>7</v>
      </c>
      <c r="B98" s="248"/>
      <c r="C98" s="248"/>
      <c r="D98" s="248"/>
      <c r="E98" s="248" t="s">
        <v>8</v>
      </c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9" t="s">
        <v>9</v>
      </c>
      <c r="Q98" s="246"/>
      <c r="R98" s="246"/>
      <c r="S98" s="246"/>
      <c r="T98" s="246"/>
      <c r="U98" s="248" t="s">
        <v>10</v>
      </c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</row>
    <row r="99" spans="1:50" ht="21" customHeight="1">
      <c r="A99" s="237" t="s">
        <v>11</v>
      </c>
      <c r="B99" s="238"/>
      <c r="C99" s="238"/>
      <c r="D99" s="239"/>
      <c r="E99" s="243" t="s">
        <v>219</v>
      </c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31">
        <f>U99*Z99</f>
        <v>7700.000000000001</v>
      </c>
      <c r="Q99" s="232"/>
      <c r="R99" s="232"/>
      <c r="S99" s="232"/>
      <c r="T99" s="232"/>
      <c r="U99" s="244">
        <v>7000</v>
      </c>
      <c r="V99" s="245"/>
      <c r="W99" s="245"/>
      <c r="X99" s="246" t="s">
        <v>16</v>
      </c>
      <c r="Y99" s="246"/>
      <c r="Z99" s="247">
        <v>1.1</v>
      </c>
      <c r="AA99" s="247"/>
      <c r="AB99" s="5"/>
      <c r="AC99" s="226"/>
      <c r="AD99" s="226"/>
      <c r="AE99" s="227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9"/>
    </row>
    <row r="100" spans="1:50" ht="21" customHeight="1">
      <c r="A100" s="237"/>
      <c r="B100" s="238"/>
      <c r="C100" s="238"/>
      <c r="D100" s="239"/>
      <c r="E100" s="230" t="s">
        <v>213</v>
      </c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1">
        <f>ROUNDDOWN(P99*0.2,0)</f>
        <v>1540</v>
      </c>
      <c r="Q100" s="232"/>
      <c r="R100" s="232"/>
      <c r="S100" s="232"/>
      <c r="T100" s="232"/>
      <c r="U100" s="233" t="s">
        <v>220</v>
      </c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5"/>
    </row>
    <row r="101" spans="1:50" ht="21" customHeight="1">
      <c r="A101" s="240"/>
      <c r="B101" s="241"/>
      <c r="C101" s="241"/>
      <c r="D101" s="242"/>
      <c r="E101" s="236" t="s">
        <v>103</v>
      </c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1">
        <f>P99+P100</f>
        <v>9240</v>
      </c>
      <c r="Q101" s="232"/>
      <c r="R101" s="232"/>
      <c r="S101" s="232"/>
      <c r="T101" s="232"/>
      <c r="U101" s="233" t="s">
        <v>221</v>
      </c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5"/>
    </row>
    <row r="102" spans="1:50" ht="21" customHeight="1" thickBot="1">
      <c r="A102" s="213" t="s">
        <v>100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4">
        <f>ROUNDDOWN(P101*0.3,0)</f>
        <v>2772</v>
      </c>
      <c r="Q102" s="215"/>
      <c r="R102" s="215"/>
      <c r="S102" s="215"/>
      <c r="T102" s="215"/>
      <c r="U102" s="216" t="s">
        <v>111</v>
      </c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8"/>
    </row>
    <row r="103" spans="1:50" ht="21" customHeight="1" thickBot="1">
      <c r="A103" s="219" t="s">
        <v>145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20"/>
      <c r="P103" s="221">
        <f>P101+P102</f>
        <v>12012</v>
      </c>
      <c r="Q103" s="222"/>
      <c r="R103" s="222"/>
      <c r="S103" s="222"/>
      <c r="T103" s="223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5"/>
    </row>
    <row r="104" spans="1:50" ht="21" customHeight="1">
      <c r="A104" s="15" t="s">
        <v>146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40"/>
      <c r="Q104" s="40"/>
      <c r="R104" s="40"/>
      <c r="S104" s="40"/>
      <c r="T104" s="4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21" customHeight="1">
      <c r="A105" s="1" t="s">
        <v>147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40"/>
      <c r="Q105" s="40"/>
      <c r="R105" s="40"/>
      <c r="S105" s="40"/>
      <c r="T105" s="4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7" ht="21" customHeight="1">
      <c r="A107" t="s">
        <v>113</v>
      </c>
    </row>
  </sheetData>
  <sheetProtection/>
  <mergeCells count="270">
    <mergeCell ref="AD1:AG1"/>
    <mergeCell ref="AH1:AW1"/>
    <mergeCell ref="Y5:AC5"/>
    <mergeCell ref="AE5:AI5"/>
    <mergeCell ref="AI9:AX9"/>
    <mergeCell ref="AI10:AU10"/>
    <mergeCell ref="AD2:AG3"/>
    <mergeCell ref="AH2:AW2"/>
    <mergeCell ref="AH3:AW3"/>
    <mergeCell ref="AL4:AN4"/>
    <mergeCell ref="AP4:AQ4"/>
    <mergeCell ref="AS4:AT4"/>
    <mergeCell ref="AI12:AU12"/>
    <mergeCell ref="J13:AW13"/>
    <mergeCell ref="L14:R14"/>
    <mergeCell ref="S14:V14"/>
    <mergeCell ref="W14:AC14"/>
    <mergeCell ref="J15:AW15"/>
    <mergeCell ref="A17:D17"/>
    <mergeCell ref="E17:V17"/>
    <mergeCell ref="W17:AA17"/>
    <mergeCell ref="AB17:AX17"/>
    <mergeCell ref="A18:D45"/>
    <mergeCell ref="W18:AA18"/>
    <mergeCell ref="AB18:AE18"/>
    <mergeCell ref="AH18:AI18"/>
    <mergeCell ref="E23:V24"/>
    <mergeCell ref="W23:AA24"/>
    <mergeCell ref="AB23:AX24"/>
    <mergeCell ref="E25:V25"/>
    <mergeCell ref="W25:AA25"/>
    <mergeCell ref="AB25:AX25"/>
    <mergeCell ref="E26:V26"/>
    <mergeCell ref="W26:AA26"/>
    <mergeCell ref="AB26:AD26"/>
    <mergeCell ref="AE26:AF26"/>
    <mergeCell ref="AG26:AI26"/>
    <mergeCell ref="E27:V27"/>
    <mergeCell ref="W27:AA27"/>
    <mergeCell ref="AB27:AC27"/>
    <mergeCell ref="AD27:AG27"/>
    <mergeCell ref="AH27:AJ27"/>
    <mergeCell ref="AM27:AO27"/>
    <mergeCell ref="E33:U33"/>
    <mergeCell ref="W33:AA33"/>
    <mergeCell ref="AB33:AE33"/>
    <mergeCell ref="AH33:AI33"/>
    <mergeCell ref="E34:U34"/>
    <mergeCell ref="W34:AA34"/>
    <mergeCell ref="AB34:AE34"/>
    <mergeCell ref="AH34:AI34"/>
    <mergeCell ref="E28:U28"/>
    <mergeCell ref="E35:U35"/>
    <mergeCell ref="W35:AA35"/>
    <mergeCell ref="AB35:AE35"/>
    <mergeCell ref="AH35:AI35"/>
    <mergeCell ref="E36:U36"/>
    <mergeCell ref="W36:AA36"/>
    <mergeCell ref="AB36:AE36"/>
    <mergeCell ref="AH36:AI36"/>
    <mergeCell ref="E37:U37"/>
    <mergeCell ref="W37:AA37"/>
    <mergeCell ref="AB37:AE37"/>
    <mergeCell ref="AH37:AI37"/>
    <mergeCell ref="E38:U38"/>
    <mergeCell ref="W38:AA38"/>
    <mergeCell ref="AB38:AC38"/>
    <mergeCell ref="AH38:AJ38"/>
    <mergeCell ref="AM38:AO38"/>
    <mergeCell ref="E39:U39"/>
    <mergeCell ref="W39:AA39"/>
    <mergeCell ref="AB39:AC39"/>
    <mergeCell ref="AH39:AJ39"/>
    <mergeCell ref="AM39:AO39"/>
    <mergeCell ref="E40:U40"/>
    <mergeCell ref="W40:AA40"/>
    <mergeCell ref="AB40:AC40"/>
    <mergeCell ref="AH40:AJ40"/>
    <mergeCell ref="AM40:AO40"/>
    <mergeCell ref="E41:U41"/>
    <mergeCell ref="W41:AA41"/>
    <mergeCell ref="AB41:AC41"/>
    <mergeCell ref="AH41:AJ41"/>
    <mergeCell ref="AM41:AO41"/>
    <mergeCell ref="E42:U42"/>
    <mergeCell ref="W42:AA42"/>
    <mergeCell ref="AB42:AC42"/>
    <mergeCell ref="AH42:AJ42"/>
    <mergeCell ref="AM42:AO42"/>
    <mergeCell ref="E43:V43"/>
    <mergeCell ref="W43:AA43"/>
    <mergeCell ref="AB43:AX43"/>
    <mergeCell ref="E44:V44"/>
    <mergeCell ref="W44:AA44"/>
    <mergeCell ref="AB44:AX44"/>
    <mergeCell ref="E45:V45"/>
    <mergeCell ref="W45:AA45"/>
    <mergeCell ref="AB45:AX45"/>
    <mergeCell ref="AA54:AC54"/>
    <mergeCell ref="E55:O55"/>
    <mergeCell ref="A46:V46"/>
    <mergeCell ref="W46:AA46"/>
    <mergeCell ref="AB46:AX46"/>
    <mergeCell ref="A47:V47"/>
    <mergeCell ref="W47:AA47"/>
    <mergeCell ref="AB47:AX47"/>
    <mergeCell ref="AA55:AC56"/>
    <mergeCell ref="AF55:AG56"/>
    <mergeCell ref="A53:D53"/>
    <mergeCell ref="E53:O53"/>
    <mergeCell ref="P53:T53"/>
    <mergeCell ref="U53:AX53"/>
    <mergeCell ref="A54:D58"/>
    <mergeCell ref="E54:O54"/>
    <mergeCell ref="P54:T54"/>
    <mergeCell ref="AH55:AH56"/>
    <mergeCell ref="U54:X54"/>
    <mergeCell ref="AI55:AJ56"/>
    <mergeCell ref="AK55:AX56"/>
    <mergeCell ref="E56:O56"/>
    <mergeCell ref="E57:O57"/>
    <mergeCell ref="P57:T57"/>
    <mergeCell ref="U57:AX57"/>
    <mergeCell ref="P55:T56"/>
    <mergeCell ref="U55:V56"/>
    <mergeCell ref="W55:Z56"/>
    <mergeCell ref="AD55:AE56"/>
    <mergeCell ref="E58:O58"/>
    <mergeCell ref="P58:T58"/>
    <mergeCell ref="U58:AX58"/>
    <mergeCell ref="A59:O59"/>
    <mergeCell ref="P59:T59"/>
    <mergeCell ref="U59:AX59"/>
    <mergeCell ref="U69:AX69"/>
    <mergeCell ref="A60:O60"/>
    <mergeCell ref="P60:T60"/>
    <mergeCell ref="U60:AX60"/>
    <mergeCell ref="A66:D66"/>
    <mergeCell ref="E66:O66"/>
    <mergeCell ref="P66:T66"/>
    <mergeCell ref="U66:AX66"/>
    <mergeCell ref="U70:AX70"/>
    <mergeCell ref="A71:O71"/>
    <mergeCell ref="P71:T71"/>
    <mergeCell ref="U71:AX71"/>
    <mergeCell ref="U67:X67"/>
    <mergeCell ref="AA67:AC67"/>
    <mergeCell ref="E68:O68"/>
    <mergeCell ref="P68:T68"/>
    <mergeCell ref="U68:AX68"/>
    <mergeCell ref="E69:O69"/>
    <mergeCell ref="E79:O79"/>
    <mergeCell ref="A67:D69"/>
    <mergeCell ref="E67:O67"/>
    <mergeCell ref="P67:T67"/>
    <mergeCell ref="A76:D76"/>
    <mergeCell ref="E76:O76"/>
    <mergeCell ref="P76:T76"/>
    <mergeCell ref="A70:O70"/>
    <mergeCell ref="P70:T70"/>
    <mergeCell ref="P69:T69"/>
    <mergeCell ref="U81:AX81"/>
    <mergeCell ref="U76:AX76"/>
    <mergeCell ref="A77:D79"/>
    <mergeCell ref="E77:O77"/>
    <mergeCell ref="P77:T77"/>
    <mergeCell ref="U77:X77"/>
    <mergeCell ref="AA77:AC77"/>
    <mergeCell ref="E78:O78"/>
    <mergeCell ref="P78:T78"/>
    <mergeCell ref="U78:AX78"/>
    <mergeCell ref="U86:X86"/>
    <mergeCell ref="AA86:AC86"/>
    <mergeCell ref="E87:O87"/>
    <mergeCell ref="P79:T79"/>
    <mergeCell ref="U79:AX79"/>
    <mergeCell ref="A80:O80"/>
    <mergeCell ref="P80:T80"/>
    <mergeCell ref="U80:AX80"/>
    <mergeCell ref="A81:O81"/>
    <mergeCell ref="P81:T81"/>
    <mergeCell ref="AA87:AC88"/>
    <mergeCell ref="AD87:AE88"/>
    <mergeCell ref="AF87:AG88"/>
    <mergeCell ref="A85:D85"/>
    <mergeCell ref="E85:O85"/>
    <mergeCell ref="P85:T85"/>
    <mergeCell ref="U85:AX85"/>
    <mergeCell ref="A86:D90"/>
    <mergeCell ref="E86:O86"/>
    <mergeCell ref="P86:T86"/>
    <mergeCell ref="AH87:AH88"/>
    <mergeCell ref="AI87:AJ88"/>
    <mergeCell ref="AK87:AX88"/>
    <mergeCell ref="E88:O88"/>
    <mergeCell ref="E89:O89"/>
    <mergeCell ref="P89:T89"/>
    <mergeCell ref="U89:AX89"/>
    <mergeCell ref="P87:T88"/>
    <mergeCell ref="U87:V88"/>
    <mergeCell ref="W87:Z88"/>
    <mergeCell ref="E90:O90"/>
    <mergeCell ref="P90:T90"/>
    <mergeCell ref="U90:AX90"/>
    <mergeCell ref="A91:O91"/>
    <mergeCell ref="P91:T91"/>
    <mergeCell ref="U91:AX91"/>
    <mergeCell ref="A92:O92"/>
    <mergeCell ref="P92:T92"/>
    <mergeCell ref="U92:AX92"/>
    <mergeCell ref="A98:D98"/>
    <mergeCell ref="E98:O98"/>
    <mergeCell ref="P98:T98"/>
    <mergeCell ref="U98:AX98"/>
    <mergeCell ref="A99:D101"/>
    <mergeCell ref="E99:O99"/>
    <mergeCell ref="P99:T99"/>
    <mergeCell ref="U99:W99"/>
    <mergeCell ref="X99:Y99"/>
    <mergeCell ref="Z99:AA99"/>
    <mergeCell ref="AC99:AD99"/>
    <mergeCell ref="AE99:AX99"/>
    <mergeCell ref="E100:O100"/>
    <mergeCell ref="P100:T100"/>
    <mergeCell ref="U100:AX100"/>
    <mergeCell ref="E101:O101"/>
    <mergeCell ref="P101:T101"/>
    <mergeCell ref="U101:AX101"/>
    <mergeCell ref="A102:O102"/>
    <mergeCell ref="P102:T102"/>
    <mergeCell ref="U102:AX102"/>
    <mergeCell ref="A103:O103"/>
    <mergeCell ref="P103:T103"/>
    <mergeCell ref="U103:AX103"/>
    <mergeCell ref="E18:U18"/>
    <mergeCell ref="E19:U19"/>
    <mergeCell ref="W19:AA19"/>
    <mergeCell ref="AB19:AE19"/>
    <mergeCell ref="AH19:AI19"/>
    <mergeCell ref="E20:U20"/>
    <mergeCell ref="W20:AA20"/>
    <mergeCell ref="AB20:AE20"/>
    <mergeCell ref="AH20:AI20"/>
    <mergeCell ref="E21:U21"/>
    <mergeCell ref="W21:AA21"/>
    <mergeCell ref="AB21:AE21"/>
    <mergeCell ref="AH21:AI21"/>
    <mergeCell ref="E22:U22"/>
    <mergeCell ref="W22:AA22"/>
    <mergeCell ref="AB22:AE22"/>
    <mergeCell ref="AH22:AI22"/>
    <mergeCell ref="AB31:AE31"/>
    <mergeCell ref="AH31:AI31"/>
    <mergeCell ref="W28:AA28"/>
    <mergeCell ref="AB28:AE28"/>
    <mergeCell ref="AH28:AI28"/>
    <mergeCell ref="E29:U29"/>
    <mergeCell ref="W29:AA29"/>
    <mergeCell ref="AB29:AE29"/>
    <mergeCell ref="AH29:AI29"/>
    <mergeCell ref="E32:U32"/>
    <mergeCell ref="W32:AA32"/>
    <mergeCell ref="AB32:AE32"/>
    <mergeCell ref="AH32:AI32"/>
    <mergeCell ref="E30:U30"/>
    <mergeCell ref="W30:AA30"/>
    <mergeCell ref="AB30:AE30"/>
    <mergeCell ref="AH30:AI30"/>
    <mergeCell ref="E31:U31"/>
    <mergeCell ref="W31:AA31"/>
  </mergeCells>
  <dataValidations count="1">
    <dataValidation type="list" allowBlank="1" showInputMessage="1" showErrorMessage="1" sqref="V28:V42 V18:V22">
      <formula1>"レ"</formula1>
    </dataValidation>
  </dataValidations>
  <hyperlinks>
    <hyperlink ref="BA9" location="'書式20-1・経費算定基準'!A1" display="経費算定基準シートへ"/>
    <hyperlink ref="BA2" location="'書式20-1-3・ﾎﾟｲﾝﾄ算出表'!Print_Area" display="ﾎﾟｲﾝﾄ算出表シートへ"/>
    <hyperlink ref="BA7" location="'書式20-1・記入例　注意事項'!A1" display="記入例　注意事項シートへ"/>
  </hyperlinks>
  <printOptions/>
  <pageMargins left="0.7086614173228347" right="0.31496062992125984" top="0.5511811023622047" bottom="0" header="0.2755905511811024" footer="0.31496062992125984"/>
  <pageSetup blackAndWhite="1" horizontalDpi="600" verticalDpi="600" orientation="portrait" paperSize="9" scale="71" r:id="rId3"/>
  <headerFooter alignWithMargins="0">
    <oddFooter>&amp;L（治験依頼者、治験責任医師→病院長）</oddFooter>
  </headerFooter>
  <rowBreaks count="1" manualBreakCount="1">
    <brk id="49" max="4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6"/>
  <sheetViews>
    <sheetView view="pageBreakPreview" zoomScale="86" zoomScaleNormal="85" zoomScaleSheetLayoutView="86" zoomScalePageLayoutView="0" workbookViewId="0" topLeftCell="A40">
      <selection activeCell="E18" sqref="E18:V36"/>
    </sheetView>
  </sheetViews>
  <sheetFormatPr defaultColWidth="2.375" defaultRowHeight="21" customHeight="1"/>
  <cols>
    <col min="1" max="4" width="2.125" style="0" customWidth="1"/>
    <col min="5" max="9" width="2.375" style="0" customWidth="1"/>
    <col min="10" max="10" width="3.125" style="0" customWidth="1"/>
    <col min="11" max="25" width="2.375" style="0" customWidth="1"/>
    <col min="26" max="27" width="2.75390625" style="0" customWidth="1"/>
    <col min="28" max="28" width="2.625" style="0" customWidth="1"/>
    <col min="29" max="30" width="2.50390625" style="0" customWidth="1"/>
    <col min="31" max="31" width="2.375" style="0" customWidth="1"/>
    <col min="32" max="32" width="4.50390625" style="0" customWidth="1"/>
    <col min="33" max="33" width="2.625" style="0" customWidth="1"/>
    <col min="34" max="34" width="2.50390625" style="0" customWidth="1"/>
    <col min="35" max="35" width="4.625" style="0" customWidth="1"/>
    <col min="36" max="36" width="3.875" style="0" customWidth="1"/>
    <col min="37" max="38" width="2.375" style="0" customWidth="1"/>
    <col min="39" max="39" width="3.50390625" style="0" customWidth="1"/>
    <col min="40" max="43" width="2.375" style="0" customWidth="1"/>
    <col min="44" max="44" width="2.50390625" style="0" customWidth="1"/>
    <col min="45" max="46" width="2.125" style="0" customWidth="1"/>
    <col min="47" max="49" width="2.375" style="0" customWidth="1"/>
    <col min="50" max="50" width="4.875" style="0" customWidth="1"/>
  </cols>
  <sheetData>
    <row r="1" spans="1:49" s="1" customFormat="1" ht="21" customHeight="1" thickBot="1">
      <c r="A1" s="1" t="s">
        <v>0</v>
      </c>
      <c r="AF1" s="346" t="s">
        <v>1</v>
      </c>
      <c r="AG1" s="347"/>
      <c r="AH1" s="347"/>
      <c r="AI1" s="378"/>
      <c r="AJ1" s="379">
        <v>350099</v>
      </c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50"/>
    </row>
    <row r="2" spans="32:53" s="1" customFormat="1" ht="21" customHeight="1">
      <c r="AF2" s="358" t="s">
        <v>2</v>
      </c>
      <c r="AG2" s="359"/>
      <c r="AH2" s="359"/>
      <c r="AI2" s="380"/>
      <c r="AJ2" s="382" t="s">
        <v>156</v>
      </c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4"/>
      <c r="BA2" s="33"/>
    </row>
    <row r="3" spans="32:49" s="1" customFormat="1" ht="21" customHeight="1" thickBot="1">
      <c r="AF3" s="361"/>
      <c r="AG3" s="362"/>
      <c r="AH3" s="362"/>
      <c r="AI3" s="381"/>
      <c r="AJ3" s="385" t="s">
        <v>157</v>
      </c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7"/>
    </row>
    <row r="4" spans="36:47" s="1" customFormat="1" ht="21" customHeight="1">
      <c r="AJ4" s="3" t="s">
        <v>158</v>
      </c>
      <c r="AK4" s="3"/>
      <c r="AL4" s="338">
        <v>2023</v>
      </c>
      <c r="AM4" s="338"/>
      <c r="AN4" s="338"/>
      <c r="AO4" s="11" t="s">
        <v>18</v>
      </c>
      <c r="AP4" s="338">
        <v>10</v>
      </c>
      <c r="AQ4" s="339"/>
      <c r="AR4" s="3" t="s">
        <v>19</v>
      </c>
      <c r="AS4" s="338">
        <v>1</v>
      </c>
      <c r="AT4" s="339"/>
      <c r="AU4" s="3" t="s">
        <v>20</v>
      </c>
    </row>
    <row r="5" spans="2:50" s="1" customFormat="1" ht="21" customHeight="1">
      <c r="B5" s="4"/>
      <c r="C5" s="4"/>
      <c r="D5" s="4"/>
      <c r="E5" s="4"/>
      <c r="F5" s="4"/>
      <c r="G5" s="4"/>
      <c r="H5" s="4"/>
      <c r="I5" s="4"/>
      <c r="J5" s="9" t="s">
        <v>121</v>
      </c>
      <c r="K5" s="4"/>
      <c r="L5" s="4"/>
      <c r="N5" s="4"/>
      <c r="O5" s="4"/>
      <c r="P5" s="4"/>
      <c r="Q5" s="4"/>
      <c r="S5" s="4"/>
      <c r="T5" s="4"/>
      <c r="U5" s="4"/>
      <c r="V5" s="4"/>
      <c r="W5" s="4"/>
      <c r="X5" s="9" t="s">
        <v>122</v>
      </c>
      <c r="Y5" s="351" t="s">
        <v>123</v>
      </c>
      <c r="Z5" s="352"/>
      <c r="AA5" s="352"/>
      <c r="AB5" s="344"/>
      <c r="AC5" s="344"/>
      <c r="AD5" s="16" t="s">
        <v>124</v>
      </c>
      <c r="AE5" s="353" t="s">
        <v>23</v>
      </c>
      <c r="AF5" s="354"/>
      <c r="AG5" s="354"/>
      <c r="AH5" s="355"/>
      <c r="AI5" s="344"/>
      <c r="AJ5" s="4" t="s">
        <v>125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="1" customFormat="1" ht="10.5" customHeight="1"/>
    <row r="7" spans="1:53" s="1" customFormat="1" ht="21" customHeight="1">
      <c r="A7" s="1" t="s">
        <v>3</v>
      </c>
      <c r="BA7" s="33"/>
    </row>
    <row r="8" s="1" customFormat="1" ht="21" customHeight="1">
      <c r="AD8" s="1" t="s">
        <v>4</v>
      </c>
    </row>
    <row r="9" spans="31:53" s="1" customFormat="1" ht="21" customHeight="1">
      <c r="AE9" s="1" t="s">
        <v>90</v>
      </c>
      <c r="AI9" s="356" t="s">
        <v>108</v>
      </c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BA9" s="33"/>
    </row>
    <row r="10" spans="31:48" s="1" customFormat="1" ht="21" customHeight="1">
      <c r="AE10" s="1" t="s">
        <v>91</v>
      </c>
      <c r="AI10" s="356" t="s">
        <v>109</v>
      </c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1" t="s">
        <v>21</v>
      </c>
    </row>
    <row r="11" s="1" customFormat="1" ht="21" customHeight="1">
      <c r="AD11" s="1" t="s">
        <v>5</v>
      </c>
    </row>
    <row r="12" spans="31:48" s="1" customFormat="1" ht="21" customHeight="1">
      <c r="AE12" s="1" t="s">
        <v>128</v>
      </c>
      <c r="AI12" s="333" t="s">
        <v>159</v>
      </c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1" t="s">
        <v>21</v>
      </c>
    </row>
    <row r="13" spans="1:49" s="1" customFormat="1" ht="28.5" customHeight="1">
      <c r="A13" s="1" t="s">
        <v>129</v>
      </c>
      <c r="J13" s="333" t="s">
        <v>160</v>
      </c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</row>
    <row r="14" spans="1:49" s="1" customFormat="1" ht="21" customHeight="1">
      <c r="A14" s="1" t="s">
        <v>130</v>
      </c>
      <c r="F14" s="2"/>
      <c r="J14" s="2" t="s">
        <v>131</v>
      </c>
      <c r="K14" s="2"/>
      <c r="L14" s="341">
        <v>45200</v>
      </c>
      <c r="M14" s="342"/>
      <c r="N14" s="342"/>
      <c r="O14" s="342"/>
      <c r="P14" s="342"/>
      <c r="Q14" s="342"/>
      <c r="R14" s="342"/>
      <c r="S14" s="343" t="s">
        <v>132</v>
      </c>
      <c r="T14" s="343"/>
      <c r="U14" s="344"/>
      <c r="V14" s="344"/>
      <c r="W14" s="341">
        <v>45838</v>
      </c>
      <c r="X14" s="345"/>
      <c r="Y14" s="345"/>
      <c r="Z14" s="345"/>
      <c r="AA14" s="345"/>
      <c r="AB14" s="345"/>
      <c r="AC14" s="342"/>
      <c r="AD14" s="13"/>
      <c r="AE14" s="13"/>
      <c r="AF14" s="13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21" customHeight="1">
      <c r="A15" s="1" t="s">
        <v>133</v>
      </c>
      <c r="J15" s="333" t="s">
        <v>161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</row>
    <row r="16" s="1" customFormat="1" ht="21" customHeight="1">
      <c r="A16" s="1" t="s">
        <v>6</v>
      </c>
    </row>
    <row r="17" spans="1:50" s="1" customFormat="1" ht="21" customHeight="1">
      <c r="A17" s="248" t="s">
        <v>7</v>
      </c>
      <c r="B17" s="248"/>
      <c r="C17" s="248"/>
      <c r="D17" s="248"/>
      <c r="E17" s="248" t="s">
        <v>8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9" t="s">
        <v>9</v>
      </c>
      <c r="X17" s="246"/>
      <c r="Y17" s="246"/>
      <c r="Z17" s="246"/>
      <c r="AA17" s="246"/>
      <c r="AB17" s="249" t="s">
        <v>134</v>
      </c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334"/>
    </row>
    <row r="18" spans="1:50" s="1" customFormat="1" ht="21" customHeight="1">
      <c r="A18" s="273" t="s">
        <v>11</v>
      </c>
      <c r="B18" s="274"/>
      <c r="C18" s="274"/>
      <c r="D18" s="275"/>
      <c r="E18" s="306" t="s">
        <v>186</v>
      </c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8"/>
      <c r="V18" s="48" t="s">
        <v>187</v>
      </c>
      <c r="W18" s="208">
        <f>IF(V18="レ",AB18*AH18,0)</f>
        <v>165000</v>
      </c>
      <c r="X18" s="209"/>
      <c r="Y18" s="209"/>
      <c r="Z18" s="209"/>
      <c r="AA18" s="209"/>
      <c r="AB18" s="368">
        <v>150000</v>
      </c>
      <c r="AC18" s="369"/>
      <c r="AD18" s="369"/>
      <c r="AE18" s="369"/>
      <c r="AF18" s="5" t="s">
        <v>14</v>
      </c>
      <c r="AG18" s="5"/>
      <c r="AH18" s="337">
        <v>1.1</v>
      </c>
      <c r="AI18" s="337"/>
      <c r="AN18" s="7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s="1" customFormat="1" ht="21" customHeight="1">
      <c r="A19" s="237"/>
      <c r="B19" s="238"/>
      <c r="C19" s="238"/>
      <c r="D19" s="239"/>
      <c r="E19" s="306" t="s">
        <v>188</v>
      </c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8"/>
      <c r="V19" s="48" t="s">
        <v>187</v>
      </c>
      <c r="W19" s="208">
        <f>IF(V19="レ",AB19*AH19,0)</f>
        <v>132000</v>
      </c>
      <c r="X19" s="209"/>
      <c r="Y19" s="209"/>
      <c r="Z19" s="209"/>
      <c r="AA19" s="209"/>
      <c r="AB19" s="210">
        <v>120000</v>
      </c>
      <c r="AC19" s="211"/>
      <c r="AD19" s="211"/>
      <c r="AE19" s="211"/>
      <c r="AF19" s="41" t="s">
        <v>14</v>
      </c>
      <c r="AG19" s="41"/>
      <c r="AH19" s="212">
        <v>1.1</v>
      </c>
      <c r="AI19" s="212"/>
      <c r="AJ19" s="42"/>
      <c r="AK19" s="41"/>
      <c r="AL19" s="43"/>
      <c r="AM19" s="44"/>
      <c r="AN19" s="44"/>
      <c r="AO19" s="44"/>
      <c r="AP19" s="5"/>
      <c r="AQ19" s="5"/>
      <c r="AR19" s="5"/>
      <c r="AS19" s="5"/>
      <c r="AT19" s="5"/>
      <c r="AU19" s="5"/>
      <c r="AV19" s="5"/>
      <c r="AW19" s="5"/>
      <c r="AX19" s="6"/>
    </row>
    <row r="20" spans="1:50" s="1" customFormat="1" ht="21" customHeight="1">
      <c r="A20" s="237"/>
      <c r="B20" s="238"/>
      <c r="C20" s="238"/>
      <c r="D20" s="239"/>
      <c r="E20" s="306" t="s">
        <v>189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8"/>
      <c r="V20" s="48" t="s">
        <v>187</v>
      </c>
      <c r="W20" s="208">
        <f>IF(V20="レ",AB20*AH20,0)</f>
        <v>132000</v>
      </c>
      <c r="X20" s="209"/>
      <c r="Y20" s="209"/>
      <c r="Z20" s="209"/>
      <c r="AA20" s="209"/>
      <c r="AB20" s="210">
        <v>120000</v>
      </c>
      <c r="AC20" s="211"/>
      <c r="AD20" s="211"/>
      <c r="AE20" s="211"/>
      <c r="AF20" s="41" t="s">
        <v>14</v>
      </c>
      <c r="AG20" s="41"/>
      <c r="AH20" s="212">
        <v>1.1</v>
      </c>
      <c r="AI20" s="212"/>
      <c r="AJ20" s="42"/>
      <c r="AK20" s="41"/>
      <c r="AL20" s="43"/>
      <c r="AM20" s="44"/>
      <c r="AN20" s="44"/>
      <c r="AO20" s="44"/>
      <c r="AP20" s="38"/>
      <c r="AQ20" s="38"/>
      <c r="AR20" s="38"/>
      <c r="AS20" s="38"/>
      <c r="AT20" s="38"/>
      <c r="AU20" s="38"/>
      <c r="AV20" s="38"/>
      <c r="AW20" s="38"/>
      <c r="AX20" s="39"/>
    </row>
    <row r="21" spans="1:50" s="1" customFormat="1" ht="21" customHeight="1">
      <c r="A21" s="237"/>
      <c r="B21" s="238"/>
      <c r="C21" s="238"/>
      <c r="D21" s="239"/>
      <c r="E21" s="306" t="s">
        <v>190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8"/>
      <c r="V21" s="48"/>
      <c r="W21" s="208">
        <f>IF(V21="レ",AB21*AH21,0)</f>
        <v>0</v>
      </c>
      <c r="X21" s="209"/>
      <c r="Y21" s="209"/>
      <c r="Z21" s="209"/>
      <c r="AA21" s="209"/>
      <c r="AB21" s="210">
        <v>120000</v>
      </c>
      <c r="AC21" s="211"/>
      <c r="AD21" s="211"/>
      <c r="AE21" s="211"/>
      <c r="AF21" s="41" t="s">
        <v>14</v>
      </c>
      <c r="AG21" s="41"/>
      <c r="AH21" s="212">
        <v>1.1</v>
      </c>
      <c r="AI21" s="212"/>
      <c r="AJ21" s="42"/>
      <c r="AK21" s="41"/>
      <c r="AL21" s="43"/>
      <c r="AM21" s="44"/>
      <c r="AN21" s="44"/>
      <c r="AO21" s="44"/>
      <c r="AP21" s="38"/>
      <c r="AQ21" s="38"/>
      <c r="AR21" s="38"/>
      <c r="AS21" s="38"/>
      <c r="AT21" s="38"/>
      <c r="AU21" s="38"/>
      <c r="AV21" s="38"/>
      <c r="AW21" s="38"/>
      <c r="AX21" s="39"/>
    </row>
    <row r="22" spans="1:50" s="1" customFormat="1" ht="21" customHeight="1">
      <c r="A22" s="237"/>
      <c r="B22" s="238"/>
      <c r="C22" s="238"/>
      <c r="D22" s="239"/>
      <c r="E22" s="306" t="s">
        <v>191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8"/>
      <c r="V22" s="48"/>
      <c r="W22" s="208">
        <f>IF(V22="レ",AB22*AH22,0)</f>
        <v>0</v>
      </c>
      <c r="X22" s="209"/>
      <c r="Y22" s="209"/>
      <c r="Z22" s="209"/>
      <c r="AA22" s="209"/>
      <c r="AB22" s="210">
        <v>120000</v>
      </c>
      <c r="AC22" s="211"/>
      <c r="AD22" s="211"/>
      <c r="AE22" s="211"/>
      <c r="AF22" s="41" t="s">
        <v>14</v>
      </c>
      <c r="AG22" s="41"/>
      <c r="AH22" s="212">
        <v>1.1</v>
      </c>
      <c r="AI22" s="212"/>
      <c r="AJ22" s="42"/>
      <c r="AK22" s="41"/>
      <c r="AL22" s="43"/>
      <c r="AM22" s="44"/>
      <c r="AN22" s="44"/>
      <c r="AO22" s="44"/>
      <c r="AP22" s="38"/>
      <c r="AQ22" s="38"/>
      <c r="AR22" s="38"/>
      <c r="AS22" s="38"/>
      <c r="AT22" s="38"/>
      <c r="AU22" s="38"/>
      <c r="AV22" s="38"/>
      <c r="AW22" s="38"/>
      <c r="AX22" s="39"/>
    </row>
    <row r="23" spans="1:50" s="1" customFormat="1" ht="17.25" customHeight="1">
      <c r="A23" s="237"/>
      <c r="B23" s="238"/>
      <c r="C23" s="238"/>
      <c r="D23" s="239"/>
      <c r="E23" s="230" t="s">
        <v>197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370">
        <v>0</v>
      </c>
      <c r="X23" s="371"/>
      <c r="Y23" s="371"/>
      <c r="Z23" s="371"/>
      <c r="AA23" s="372"/>
      <c r="AB23" s="327" t="s">
        <v>15</v>
      </c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8"/>
    </row>
    <row r="24" spans="1:50" s="1" customFormat="1" ht="17.25" customHeight="1">
      <c r="A24" s="237"/>
      <c r="B24" s="238"/>
      <c r="C24" s="238"/>
      <c r="D24" s="23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373"/>
      <c r="X24" s="374"/>
      <c r="Y24" s="374"/>
      <c r="Z24" s="374"/>
      <c r="AA24" s="375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30"/>
    </row>
    <row r="25" spans="1:50" s="1" customFormat="1" ht="21" customHeight="1">
      <c r="A25" s="237"/>
      <c r="B25" s="238"/>
      <c r="C25" s="238"/>
      <c r="D25" s="239"/>
      <c r="E25" s="230" t="s">
        <v>198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376">
        <v>0</v>
      </c>
      <c r="X25" s="377"/>
      <c r="Y25" s="377"/>
      <c r="Z25" s="377"/>
      <c r="AA25" s="377"/>
      <c r="AB25" s="233" t="s">
        <v>12</v>
      </c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</row>
    <row r="26" spans="1:50" s="1" customFormat="1" ht="21" customHeight="1">
      <c r="A26" s="237"/>
      <c r="B26" s="238"/>
      <c r="C26" s="238"/>
      <c r="D26" s="239"/>
      <c r="E26" s="230" t="s">
        <v>199</v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312">
        <f>IF(J13="",0,AB26*AG26)</f>
        <v>55000.00000000001</v>
      </c>
      <c r="X26" s="209"/>
      <c r="Y26" s="209"/>
      <c r="Z26" s="209"/>
      <c r="AA26" s="209"/>
      <c r="AB26" s="313">
        <v>50000</v>
      </c>
      <c r="AC26" s="314"/>
      <c r="AD26" s="314"/>
      <c r="AE26" s="246" t="s">
        <v>14</v>
      </c>
      <c r="AF26" s="246"/>
      <c r="AG26" s="234">
        <v>1.1</v>
      </c>
      <c r="AH26" s="234"/>
      <c r="AI26" s="315"/>
      <c r="AJ26" s="2"/>
      <c r="AK26" s="2"/>
      <c r="AL26" s="2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</row>
    <row r="27" spans="1:50" s="1" customFormat="1" ht="21" customHeight="1">
      <c r="A27" s="237"/>
      <c r="B27" s="238"/>
      <c r="C27" s="238"/>
      <c r="D27" s="239"/>
      <c r="E27" s="230" t="s">
        <v>200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312">
        <f>IF(J13="",0,AB27*AH27*AM27)</f>
        <v>0</v>
      </c>
      <c r="X27" s="209"/>
      <c r="Y27" s="209"/>
      <c r="Z27" s="209"/>
      <c r="AA27" s="209"/>
      <c r="AB27" s="316">
        <v>0</v>
      </c>
      <c r="AC27" s="317"/>
      <c r="AD27" s="318" t="s">
        <v>17</v>
      </c>
      <c r="AE27" s="319"/>
      <c r="AF27" s="319"/>
      <c r="AG27" s="319"/>
      <c r="AH27" s="320">
        <v>8000</v>
      </c>
      <c r="AI27" s="247"/>
      <c r="AJ27" s="247"/>
      <c r="AK27" s="5" t="s">
        <v>16</v>
      </c>
      <c r="AL27" s="12"/>
      <c r="AM27" s="234">
        <v>1.1</v>
      </c>
      <c r="AN27" s="234"/>
      <c r="AO27" s="234"/>
      <c r="AP27" s="2"/>
      <c r="AQ27" s="5"/>
      <c r="AR27" s="5"/>
      <c r="AS27" s="5"/>
      <c r="AT27" s="5"/>
      <c r="AU27" s="5"/>
      <c r="AV27" s="5"/>
      <c r="AW27" s="5"/>
      <c r="AX27" s="6"/>
    </row>
    <row r="28" spans="1:50" s="1" customFormat="1" ht="21" customHeight="1">
      <c r="A28" s="237"/>
      <c r="B28" s="238"/>
      <c r="C28" s="238"/>
      <c r="D28" s="239"/>
      <c r="E28" s="306" t="s">
        <v>192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8"/>
      <c r="V28" s="48" t="s">
        <v>187</v>
      </c>
      <c r="W28" s="208">
        <f aca="true" t="shared" si="0" ref="W28:W37">IF(V28="レ",AB28*AH28,0)</f>
        <v>132000</v>
      </c>
      <c r="X28" s="209"/>
      <c r="Y28" s="209"/>
      <c r="Z28" s="209"/>
      <c r="AA28" s="209"/>
      <c r="AB28" s="210">
        <v>120000</v>
      </c>
      <c r="AC28" s="211"/>
      <c r="AD28" s="211"/>
      <c r="AE28" s="211"/>
      <c r="AF28" s="41" t="s">
        <v>14</v>
      </c>
      <c r="AG28" s="41"/>
      <c r="AH28" s="212">
        <v>1.1</v>
      </c>
      <c r="AI28" s="212"/>
      <c r="AJ28" s="42"/>
      <c r="AK28" s="41"/>
      <c r="AL28" s="43"/>
      <c r="AM28" s="44"/>
      <c r="AN28" s="44"/>
      <c r="AO28" s="44"/>
      <c r="AP28" s="5"/>
      <c r="AQ28" s="5"/>
      <c r="AR28" s="5"/>
      <c r="AS28" s="5"/>
      <c r="AT28" s="5"/>
      <c r="AU28" s="5"/>
      <c r="AV28" s="5"/>
      <c r="AW28" s="5"/>
      <c r="AX28" s="6"/>
    </row>
    <row r="29" spans="1:50" s="1" customFormat="1" ht="21" customHeight="1">
      <c r="A29" s="237"/>
      <c r="B29" s="238"/>
      <c r="C29" s="238"/>
      <c r="D29" s="239"/>
      <c r="E29" s="306" t="s">
        <v>193</v>
      </c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8"/>
      <c r="V29" s="48" t="s">
        <v>187</v>
      </c>
      <c r="W29" s="208">
        <f t="shared" si="0"/>
        <v>132000</v>
      </c>
      <c r="X29" s="209"/>
      <c r="Y29" s="209"/>
      <c r="Z29" s="209"/>
      <c r="AA29" s="209"/>
      <c r="AB29" s="210">
        <v>120000</v>
      </c>
      <c r="AC29" s="211"/>
      <c r="AD29" s="211"/>
      <c r="AE29" s="211"/>
      <c r="AF29" s="41" t="s">
        <v>14</v>
      </c>
      <c r="AG29" s="41"/>
      <c r="AH29" s="212">
        <v>1.1</v>
      </c>
      <c r="AI29" s="212"/>
      <c r="AJ29" s="42"/>
      <c r="AK29" s="41"/>
      <c r="AL29" s="43"/>
      <c r="AM29" s="44"/>
      <c r="AN29" s="44"/>
      <c r="AO29" s="44"/>
      <c r="AP29" s="38"/>
      <c r="AQ29" s="38"/>
      <c r="AR29" s="38"/>
      <c r="AS29" s="38"/>
      <c r="AT29" s="38"/>
      <c r="AU29" s="38"/>
      <c r="AV29" s="38"/>
      <c r="AW29" s="38"/>
      <c r="AX29" s="39"/>
    </row>
    <row r="30" spans="1:50" s="1" customFormat="1" ht="21" customHeight="1">
      <c r="A30" s="237"/>
      <c r="B30" s="238"/>
      <c r="C30" s="238"/>
      <c r="D30" s="239"/>
      <c r="E30" s="306" t="s">
        <v>194</v>
      </c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8"/>
      <c r="V30" s="48" t="s">
        <v>187</v>
      </c>
      <c r="W30" s="208">
        <f t="shared" si="0"/>
        <v>132000</v>
      </c>
      <c r="X30" s="209"/>
      <c r="Y30" s="209"/>
      <c r="Z30" s="209"/>
      <c r="AA30" s="209"/>
      <c r="AB30" s="210">
        <v>120000</v>
      </c>
      <c r="AC30" s="211"/>
      <c r="AD30" s="211"/>
      <c r="AE30" s="211"/>
      <c r="AF30" s="41" t="s">
        <v>14</v>
      </c>
      <c r="AG30" s="41"/>
      <c r="AH30" s="212">
        <v>1.1</v>
      </c>
      <c r="AI30" s="212"/>
      <c r="AJ30" s="42"/>
      <c r="AK30" s="41"/>
      <c r="AL30" s="43"/>
      <c r="AM30" s="44"/>
      <c r="AN30" s="44"/>
      <c r="AO30" s="44"/>
      <c r="AP30" s="38"/>
      <c r="AQ30" s="38"/>
      <c r="AR30" s="38"/>
      <c r="AS30" s="38"/>
      <c r="AT30" s="38"/>
      <c r="AU30" s="38"/>
      <c r="AV30" s="38"/>
      <c r="AW30" s="38"/>
      <c r="AX30" s="39"/>
    </row>
    <row r="31" spans="1:50" s="1" customFormat="1" ht="21" customHeight="1">
      <c r="A31" s="237"/>
      <c r="B31" s="238"/>
      <c r="C31" s="238"/>
      <c r="D31" s="239"/>
      <c r="E31" s="306" t="s">
        <v>195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8"/>
      <c r="V31" s="48"/>
      <c r="W31" s="208">
        <f t="shared" si="0"/>
        <v>0</v>
      </c>
      <c r="X31" s="209"/>
      <c r="Y31" s="209"/>
      <c r="Z31" s="209"/>
      <c r="AA31" s="209"/>
      <c r="AB31" s="210">
        <v>120000</v>
      </c>
      <c r="AC31" s="211"/>
      <c r="AD31" s="211"/>
      <c r="AE31" s="211"/>
      <c r="AF31" s="41" t="s">
        <v>14</v>
      </c>
      <c r="AG31" s="41"/>
      <c r="AH31" s="212">
        <v>1.1</v>
      </c>
      <c r="AI31" s="212"/>
      <c r="AJ31" s="42"/>
      <c r="AK31" s="41"/>
      <c r="AL31" s="43"/>
      <c r="AM31" s="44"/>
      <c r="AN31" s="44"/>
      <c r="AO31" s="44"/>
      <c r="AP31" s="38"/>
      <c r="AQ31" s="38"/>
      <c r="AR31" s="38"/>
      <c r="AS31" s="38"/>
      <c r="AT31" s="38"/>
      <c r="AU31" s="38"/>
      <c r="AV31" s="38"/>
      <c r="AW31" s="38"/>
      <c r="AX31" s="39"/>
    </row>
    <row r="32" spans="1:50" s="1" customFormat="1" ht="21" customHeight="1">
      <c r="A32" s="237"/>
      <c r="B32" s="238"/>
      <c r="C32" s="238"/>
      <c r="D32" s="239"/>
      <c r="E32" s="306" t="s">
        <v>196</v>
      </c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8"/>
      <c r="V32" s="48"/>
      <c r="W32" s="208">
        <f t="shared" si="0"/>
        <v>0</v>
      </c>
      <c r="X32" s="209"/>
      <c r="Y32" s="209"/>
      <c r="Z32" s="209"/>
      <c r="AA32" s="209"/>
      <c r="AB32" s="210">
        <v>120000</v>
      </c>
      <c r="AC32" s="211"/>
      <c r="AD32" s="211"/>
      <c r="AE32" s="211"/>
      <c r="AF32" s="41" t="s">
        <v>14</v>
      </c>
      <c r="AG32" s="41"/>
      <c r="AH32" s="212">
        <v>1.1</v>
      </c>
      <c r="AI32" s="212"/>
      <c r="AJ32" s="42"/>
      <c r="AK32" s="41"/>
      <c r="AL32" s="43"/>
      <c r="AM32" s="44"/>
      <c r="AN32" s="44"/>
      <c r="AO32" s="44"/>
      <c r="AP32" s="38"/>
      <c r="AQ32" s="38"/>
      <c r="AR32" s="38"/>
      <c r="AS32" s="38"/>
      <c r="AT32" s="38"/>
      <c r="AU32" s="38"/>
      <c r="AV32" s="38"/>
      <c r="AW32" s="38"/>
      <c r="AX32" s="39"/>
    </row>
    <row r="33" spans="1:50" s="1" customFormat="1" ht="21" customHeight="1">
      <c r="A33" s="237"/>
      <c r="B33" s="238"/>
      <c r="C33" s="238"/>
      <c r="D33" s="239"/>
      <c r="E33" s="306" t="s">
        <v>201</v>
      </c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8"/>
      <c r="V33" s="48" t="s">
        <v>92</v>
      </c>
      <c r="W33" s="208">
        <f t="shared" si="0"/>
        <v>179300</v>
      </c>
      <c r="X33" s="209"/>
      <c r="Y33" s="209"/>
      <c r="Z33" s="209"/>
      <c r="AA33" s="209"/>
      <c r="AB33" s="210">
        <v>163000</v>
      </c>
      <c r="AC33" s="211"/>
      <c r="AD33" s="211"/>
      <c r="AE33" s="211"/>
      <c r="AF33" s="41" t="s">
        <v>14</v>
      </c>
      <c r="AG33" s="41"/>
      <c r="AH33" s="212">
        <v>1.1</v>
      </c>
      <c r="AI33" s="212"/>
      <c r="AJ33" s="42"/>
      <c r="AK33" s="41"/>
      <c r="AL33" s="43"/>
      <c r="AM33" s="44"/>
      <c r="AN33" s="44"/>
      <c r="AO33" s="44"/>
      <c r="AP33" s="5"/>
      <c r="AQ33" s="5"/>
      <c r="AR33" s="5"/>
      <c r="AS33" s="5"/>
      <c r="AT33" s="5"/>
      <c r="AU33" s="5"/>
      <c r="AV33" s="5"/>
      <c r="AW33" s="5"/>
      <c r="AX33" s="6"/>
    </row>
    <row r="34" spans="1:50" s="1" customFormat="1" ht="21" customHeight="1">
      <c r="A34" s="237"/>
      <c r="B34" s="238"/>
      <c r="C34" s="238"/>
      <c r="D34" s="239"/>
      <c r="E34" s="306" t="s">
        <v>117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8"/>
      <c r="V34" s="48" t="s">
        <v>187</v>
      </c>
      <c r="W34" s="208">
        <f t="shared" si="0"/>
        <v>251900.00000000003</v>
      </c>
      <c r="X34" s="209"/>
      <c r="Y34" s="209"/>
      <c r="Z34" s="209"/>
      <c r="AA34" s="209"/>
      <c r="AB34" s="210">
        <v>229000</v>
      </c>
      <c r="AC34" s="211"/>
      <c r="AD34" s="211"/>
      <c r="AE34" s="211"/>
      <c r="AF34" s="41" t="s">
        <v>14</v>
      </c>
      <c r="AG34" s="41"/>
      <c r="AH34" s="212">
        <v>1.1</v>
      </c>
      <c r="AI34" s="212"/>
      <c r="AJ34" s="42"/>
      <c r="AK34" s="41"/>
      <c r="AL34" s="43"/>
      <c r="AM34" s="44"/>
      <c r="AN34" s="44"/>
      <c r="AO34" s="44"/>
      <c r="AP34" s="38"/>
      <c r="AQ34" s="38"/>
      <c r="AR34" s="38"/>
      <c r="AS34" s="38"/>
      <c r="AT34" s="38"/>
      <c r="AU34" s="38"/>
      <c r="AV34" s="38"/>
      <c r="AW34" s="38"/>
      <c r="AX34" s="39"/>
    </row>
    <row r="35" spans="1:50" s="1" customFormat="1" ht="21" customHeight="1">
      <c r="A35" s="237"/>
      <c r="B35" s="238"/>
      <c r="C35" s="238"/>
      <c r="D35" s="239"/>
      <c r="E35" s="306" t="s">
        <v>118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8"/>
      <c r="V35" s="48" t="s">
        <v>187</v>
      </c>
      <c r="W35" s="208">
        <f t="shared" si="0"/>
        <v>125950.00000000001</v>
      </c>
      <c r="X35" s="209"/>
      <c r="Y35" s="209"/>
      <c r="Z35" s="209"/>
      <c r="AA35" s="209"/>
      <c r="AB35" s="210">
        <v>114500</v>
      </c>
      <c r="AC35" s="211"/>
      <c r="AD35" s="211"/>
      <c r="AE35" s="211"/>
      <c r="AF35" s="41" t="s">
        <v>14</v>
      </c>
      <c r="AG35" s="41"/>
      <c r="AH35" s="212">
        <v>1.1</v>
      </c>
      <c r="AI35" s="212"/>
      <c r="AJ35" s="42"/>
      <c r="AK35" s="41"/>
      <c r="AL35" s="43"/>
      <c r="AM35" s="44"/>
      <c r="AN35" s="44"/>
      <c r="AO35" s="44"/>
      <c r="AP35" s="38"/>
      <c r="AQ35" s="38"/>
      <c r="AR35" s="38"/>
      <c r="AS35" s="38"/>
      <c r="AT35" s="38"/>
      <c r="AU35" s="38"/>
      <c r="AV35" s="38"/>
      <c r="AW35" s="38"/>
      <c r="AX35" s="39"/>
    </row>
    <row r="36" spans="1:50" s="1" customFormat="1" ht="21" customHeight="1">
      <c r="A36" s="237"/>
      <c r="B36" s="238"/>
      <c r="C36" s="238"/>
      <c r="D36" s="239"/>
      <c r="E36" s="306" t="s">
        <v>119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8"/>
      <c r="V36" s="48"/>
      <c r="W36" s="208">
        <f t="shared" si="0"/>
        <v>0</v>
      </c>
      <c r="X36" s="209"/>
      <c r="Y36" s="209"/>
      <c r="Z36" s="209"/>
      <c r="AA36" s="209"/>
      <c r="AB36" s="210">
        <v>229000</v>
      </c>
      <c r="AC36" s="211"/>
      <c r="AD36" s="211"/>
      <c r="AE36" s="211"/>
      <c r="AF36" s="41" t="s">
        <v>14</v>
      </c>
      <c r="AG36" s="41"/>
      <c r="AH36" s="212">
        <v>1.1</v>
      </c>
      <c r="AI36" s="212"/>
      <c r="AJ36" s="42"/>
      <c r="AK36" s="41"/>
      <c r="AL36" s="43"/>
      <c r="AM36" s="44"/>
      <c r="AN36" s="44"/>
      <c r="AO36" s="44"/>
      <c r="AP36" s="38"/>
      <c r="AQ36" s="38"/>
      <c r="AR36" s="38"/>
      <c r="AS36" s="38"/>
      <c r="AT36" s="38"/>
      <c r="AU36" s="38"/>
      <c r="AV36" s="38"/>
      <c r="AW36" s="38"/>
      <c r="AX36" s="39"/>
    </row>
    <row r="37" spans="1:50" s="1" customFormat="1" ht="21" customHeight="1">
      <c r="A37" s="237"/>
      <c r="B37" s="238"/>
      <c r="C37" s="238"/>
      <c r="D37" s="239"/>
      <c r="E37" s="306" t="s">
        <v>120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8"/>
      <c r="V37" s="48"/>
      <c r="W37" s="208">
        <f t="shared" si="0"/>
        <v>0</v>
      </c>
      <c r="X37" s="209"/>
      <c r="Y37" s="209"/>
      <c r="Z37" s="209"/>
      <c r="AA37" s="209"/>
      <c r="AB37" s="210">
        <v>229000</v>
      </c>
      <c r="AC37" s="211"/>
      <c r="AD37" s="211"/>
      <c r="AE37" s="211"/>
      <c r="AF37" s="41" t="s">
        <v>14</v>
      </c>
      <c r="AG37" s="41"/>
      <c r="AH37" s="212">
        <v>1.1</v>
      </c>
      <c r="AI37" s="212"/>
      <c r="AJ37" s="42"/>
      <c r="AK37" s="41"/>
      <c r="AL37" s="43"/>
      <c r="AM37" s="44"/>
      <c r="AN37" s="44"/>
      <c r="AO37" s="44"/>
      <c r="AP37" s="38"/>
      <c r="AQ37" s="38"/>
      <c r="AR37" s="38"/>
      <c r="AS37" s="38"/>
      <c r="AT37" s="38"/>
      <c r="AU37" s="38"/>
      <c r="AV37" s="38"/>
      <c r="AW37" s="38"/>
      <c r="AX37" s="39"/>
    </row>
    <row r="38" spans="1:50" s="1" customFormat="1" ht="21" customHeight="1">
      <c r="A38" s="237"/>
      <c r="B38" s="238"/>
      <c r="C38" s="238"/>
      <c r="D38" s="239"/>
      <c r="E38" s="306" t="s">
        <v>202</v>
      </c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48" t="s">
        <v>187</v>
      </c>
      <c r="W38" s="208">
        <f>IF(V38="レ",AB38*AH38*AM38,0)</f>
        <v>96800.00000000001</v>
      </c>
      <c r="X38" s="309"/>
      <c r="Y38" s="309"/>
      <c r="Z38" s="309"/>
      <c r="AA38" s="310"/>
      <c r="AB38" s="311">
        <v>11</v>
      </c>
      <c r="AC38" s="281"/>
      <c r="AD38" s="41" t="s">
        <v>17</v>
      </c>
      <c r="AE38" s="45"/>
      <c r="AF38" s="45"/>
      <c r="AG38" s="45"/>
      <c r="AH38" s="280">
        <v>8000</v>
      </c>
      <c r="AI38" s="280"/>
      <c r="AJ38" s="280"/>
      <c r="AK38" s="41" t="s">
        <v>16</v>
      </c>
      <c r="AL38" s="43"/>
      <c r="AM38" s="303">
        <v>1.1</v>
      </c>
      <c r="AN38" s="303"/>
      <c r="AO38" s="303"/>
      <c r="AP38" s="46"/>
      <c r="AQ38" s="46"/>
      <c r="AR38" s="46"/>
      <c r="AS38" s="38"/>
      <c r="AT38" s="38"/>
      <c r="AU38" s="38"/>
      <c r="AV38" s="38"/>
      <c r="AW38" s="38"/>
      <c r="AX38" s="39"/>
    </row>
    <row r="39" spans="1:50" s="1" customFormat="1" ht="21" customHeight="1">
      <c r="A39" s="237"/>
      <c r="B39" s="238"/>
      <c r="C39" s="238"/>
      <c r="D39" s="239"/>
      <c r="E39" s="306" t="s">
        <v>93</v>
      </c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8"/>
      <c r="V39" s="48" t="s">
        <v>187</v>
      </c>
      <c r="W39" s="208">
        <f>IF(V39="レ",AB39*AH39*AM39,0)</f>
        <v>96800.00000000001</v>
      </c>
      <c r="X39" s="309"/>
      <c r="Y39" s="309"/>
      <c r="Z39" s="309"/>
      <c r="AA39" s="310"/>
      <c r="AB39" s="311">
        <v>11</v>
      </c>
      <c r="AC39" s="281"/>
      <c r="AD39" s="41" t="s">
        <v>17</v>
      </c>
      <c r="AE39" s="45"/>
      <c r="AF39" s="45"/>
      <c r="AG39" s="45"/>
      <c r="AH39" s="280">
        <v>8000</v>
      </c>
      <c r="AI39" s="280"/>
      <c r="AJ39" s="280"/>
      <c r="AK39" s="41" t="s">
        <v>16</v>
      </c>
      <c r="AL39" s="43"/>
      <c r="AM39" s="303">
        <v>1.1</v>
      </c>
      <c r="AN39" s="303"/>
      <c r="AO39" s="303"/>
      <c r="AP39" s="46"/>
      <c r="AQ39" s="46"/>
      <c r="AR39" s="46"/>
      <c r="AS39" s="38"/>
      <c r="AT39" s="38"/>
      <c r="AU39" s="38"/>
      <c r="AV39" s="38"/>
      <c r="AW39" s="38"/>
      <c r="AX39" s="39"/>
    </row>
    <row r="40" spans="1:50" s="1" customFormat="1" ht="21" customHeight="1">
      <c r="A40" s="237"/>
      <c r="B40" s="238"/>
      <c r="C40" s="238"/>
      <c r="D40" s="239"/>
      <c r="E40" s="306" t="s">
        <v>94</v>
      </c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8"/>
      <c r="V40" s="48" t="s">
        <v>187</v>
      </c>
      <c r="W40" s="208">
        <f>IF(V40="レ",AB40*AH40*AM40,0)</f>
        <v>96800.00000000001</v>
      </c>
      <c r="X40" s="309"/>
      <c r="Y40" s="309"/>
      <c r="Z40" s="309"/>
      <c r="AA40" s="310"/>
      <c r="AB40" s="311">
        <v>11</v>
      </c>
      <c r="AC40" s="281"/>
      <c r="AD40" s="41" t="s">
        <v>17</v>
      </c>
      <c r="AE40" s="45"/>
      <c r="AF40" s="45"/>
      <c r="AG40" s="45"/>
      <c r="AH40" s="280">
        <v>8000</v>
      </c>
      <c r="AI40" s="280"/>
      <c r="AJ40" s="280"/>
      <c r="AK40" s="41" t="s">
        <v>16</v>
      </c>
      <c r="AL40" s="43"/>
      <c r="AM40" s="303">
        <v>1.1</v>
      </c>
      <c r="AN40" s="303"/>
      <c r="AO40" s="303"/>
      <c r="AP40" s="46"/>
      <c r="AQ40" s="46"/>
      <c r="AR40" s="46"/>
      <c r="AS40" s="38"/>
      <c r="AT40" s="38"/>
      <c r="AU40" s="38"/>
      <c r="AV40" s="38"/>
      <c r="AW40" s="38"/>
      <c r="AX40" s="39"/>
    </row>
    <row r="41" spans="1:50" s="1" customFormat="1" ht="21" customHeight="1">
      <c r="A41" s="237"/>
      <c r="B41" s="238"/>
      <c r="C41" s="238"/>
      <c r="D41" s="239"/>
      <c r="E41" s="306" t="s">
        <v>95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8"/>
      <c r="V41" s="48"/>
      <c r="W41" s="208">
        <f>IF(V41="レ",AB41*AH41*AM41,0)</f>
        <v>0</v>
      </c>
      <c r="X41" s="309"/>
      <c r="Y41" s="309"/>
      <c r="Z41" s="309"/>
      <c r="AA41" s="310"/>
      <c r="AB41" s="311">
        <v>11</v>
      </c>
      <c r="AC41" s="281"/>
      <c r="AD41" s="41" t="s">
        <v>17</v>
      </c>
      <c r="AE41" s="45"/>
      <c r="AF41" s="45"/>
      <c r="AG41" s="45"/>
      <c r="AH41" s="280">
        <v>8000</v>
      </c>
      <c r="AI41" s="280"/>
      <c r="AJ41" s="280"/>
      <c r="AK41" s="41" t="s">
        <v>16</v>
      </c>
      <c r="AL41" s="43"/>
      <c r="AM41" s="303">
        <v>1.1</v>
      </c>
      <c r="AN41" s="303"/>
      <c r="AO41" s="303"/>
      <c r="AP41" s="46"/>
      <c r="AQ41" s="46"/>
      <c r="AR41" s="46"/>
      <c r="AS41" s="38"/>
      <c r="AT41" s="38"/>
      <c r="AU41" s="38"/>
      <c r="AV41" s="38"/>
      <c r="AW41" s="38"/>
      <c r="AX41" s="39"/>
    </row>
    <row r="42" spans="1:50" s="1" customFormat="1" ht="21" customHeight="1">
      <c r="A42" s="237"/>
      <c r="B42" s="238"/>
      <c r="C42" s="238"/>
      <c r="D42" s="239"/>
      <c r="E42" s="306" t="s">
        <v>96</v>
      </c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8"/>
      <c r="V42" s="48"/>
      <c r="W42" s="208">
        <f>IF(V42="レ",AB42*AH42*AM42,0)</f>
        <v>0</v>
      </c>
      <c r="X42" s="309"/>
      <c r="Y42" s="309"/>
      <c r="Z42" s="309"/>
      <c r="AA42" s="310"/>
      <c r="AB42" s="311">
        <v>0</v>
      </c>
      <c r="AC42" s="281"/>
      <c r="AD42" s="41" t="s">
        <v>17</v>
      </c>
      <c r="AE42" s="45"/>
      <c r="AF42" s="45"/>
      <c r="AG42" s="45"/>
      <c r="AH42" s="280">
        <v>8000</v>
      </c>
      <c r="AI42" s="280"/>
      <c r="AJ42" s="280"/>
      <c r="AK42" s="41" t="s">
        <v>16</v>
      </c>
      <c r="AL42" s="43"/>
      <c r="AM42" s="303">
        <v>1.1</v>
      </c>
      <c r="AN42" s="303"/>
      <c r="AO42" s="303"/>
      <c r="AP42" s="46"/>
      <c r="AQ42" s="46"/>
      <c r="AR42" s="46"/>
      <c r="AS42" s="38"/>
      <c r="AT42" s="38"/>
      <c r="AU42" s="38"/>
      <c r="AV42" s="38"/>
      <c r="AW42" s="38"/>
      <c r="AX42" s="39"/>
    </row>
    <row r="43" spans="1:50" s="1" customFormat="1" ht="21" customHeight="1">
      <c r="A43" s="237"/>
      <c r="B43" s="238"/>
      <c r="C43" s="238"/>
      <c r="D43" s="239"/>
      <c r="E43" s="305" t="s">
        <v>97</v>
      </c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1">
        <f>SUM(W18:AA42)</f>
        <v>1727550</v>
      </c>
      <c r="X43" s="277"/>
      <c r="Y43" s="277"/>
      <c r="Z43" s="277"/>
      <c r="AA43" s="277"/>
      <c r="AB43" s="302" t="s">
        <v>164</v>
      </c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4"/>
    </row>
    <row r="44" spans="1:50" s="1" customFormat="1" ht="21" customHeight="1">
      <c r="A44" s="237"/>
      <c r="B44" s="238"/>
      <c r="C44" s="238"/>
      <c r="D44" s="239"/>
      <c r="E44" s="300" t="s">
        <v>98</v>
      </c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>
        <f>ROUNDDOWN(W43*0.2,0)</f>
        <v>345510</v>
      </c>
      <c r="X44" s="277"/>
      <c r="Y44" s="277"/>
      <c r="Z44" s="277"/>
      <c r="AA44" s="277"/>
      <c r="AB44" s="302" t="s">
        <v>165</v>
      </c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4"/>
    </row>
    <row r="45" spans="1:50" s="1" customFormat="1" ht="21" customHeight="1">
      <c r="A45" s="240"/>
      <c r="B45" s="241"/>
      <c r="C45" s="241"/>
      <c r="D45" s="242"/>
      <c r="E45" s="305" t="s">
        <v>99</v>
      </c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276">
        <f>SUM(W43:AA44)</f>
        <v>2073060</v>
      </c>
      <c r="X45" s="277"/>
      <c r="Y45" s="277"/>
      <c r="Z45" s="277"/>
      <c r="AA45" s="277"/>
      <c r="AB45" s="302" t="s">
        <v>166</v>
      </c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4"/>
    </row>
    <row r="46" spans="1:50" s="1" customFormat="1" ht="21" customHeight="1" thickBot="1">
      <c r="A46" s="259" t="s">
        <v>100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287">
        <f>ROUNDDOWN(W45*0.3,0)</f>
        <v>621918</v>
      </c>
      <c r="X46" s="288"/>
      <c r="Y46" s="288"/>
      <c r="Z46" s="288"/>
      <c r="AA46" s="288"/>
      <c r="AB46" s="289" t="s">
        <v>101</v>
      </c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1"/>
    </row>
    <row r="47" spans="1:50" s="1" customFormat="1" ht="21" customHeight="1" thickBot="1">
      <c r="A47" s="292" t="s">
        <v>22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>
        <f>SUM(W45:AA46)</f>
        <v>2694978</v>
      </c>
      <c r="X47" s="295"/>
      <c r="Y47" s="295"/>
      <c r="Z47" s="295"/>
      <c r="AA47" s="296"/>
      <c r="AB47" s="297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9"/>
    </row>
    <row r="48" s="1" customFormat="1" ht="17.25" customHeight="1">
      <c r="A48" s="1" t="s">
        <v>106</v>
      </c>
    </row>
    <row r="49" s="1" customFormat="1" ht="17.25" customHeight="1"/>
    <row r="50" spans="1:50" ht="21" customHeight="1">
      <c r="A50" s="1" t="s">
        <v>112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21" customHeight="1">
      <c r="A51" s="1" t="s">
        <v>139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21" customHeight="1">
      <c r="A52" s="248" t="s">
        <v>7</v>
      </c>
      <c r="B52" s="248"/>
      <c r="C52" s="248"/>
      <c r="D52" s="248"/>
      <c r="E52" s="272" t="s">
        <v>8</v>
      </c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49" t="s">
        <v>9</v>
      </c>
      <c r="Q52" s="246"/>
      <c r="R52" s="246"/>
      <c r="S52" s="246"/>
      <c r="T52" s="246"/>
      <c r="U52" s="248" t="s">
        <v>10</v>
      </c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</row>
    <row r="53" spans="1:50" ht="21" customHeight="1">
      <c r="A53" s="273" t="s">
        <v>11</v>
      </c>
      <c r="B53" s="274"/>
      <c r="C53" s="274"/>
      <c r="D53" s="275"/>
      <c r="E53" s="233" t="s">
        <v>222</v>
      </c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76">
        <f>U53*AA53*1</f>
        <v>339900</v>
      </c>
      <c r="Q53" s="277"/>
      <c r="R53" s="277"/>
      <c r="S53" s="277"/>
      <c r="T53" s="278"/>
      <c r="U53" s="285">
        <v>309000</v>
      </c>
      <c r="V53" s="286"/>
      <c r="W53" s="286"/>
      <c r="X53" s="286"/>
      <c r="Y53" s="41" t="s">
        <v>14</v>
      </c>
      <c r="Z53" s="41"/>
      <c r="AA53" s="281">
        <v>1.1</v>
      </c>
      <c r="AB53" s="281"/>
      <c r="AC53" s="281"/>
      <c r="AD53" s="43" t="s">
        <v>102</v>
      </c>
      <c r="AE53" s="41" t="s">
        <v>105</v>
      </c>
      <c r="AF53" s="41"/>
      <c r="AG53" s="1"/>
      <c r="AH53" s="1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47"/>
    </row>
    <row r="54" spans="1:50" ht="21" customHeight="1">
      <c r="A54" s="237"/>
      <c r="B54" s="238"/>
      <c r="C54" s="238"/>
      <c r="D54" s="239"/>
      <c r="E54" s="282" t="s">
        <v>217</v>
      </c>
      <c r="F54" s="283"/>
      <c r="G54" s="283"/>
      <c r="H54" s="283"/>
      <c r="I54" s="283"/>
      <c r="J54" s="283"/>
      <c r="K54" s="283"/>
      <c r="L54" s="283"/>
      <c r="M54" s="283"/>
      <c r="N54" s="283"/>
      <c r="O54" s="284"/>
      <c r="P54" s="260">
        <f>ROUNDDOWN(U54*AA54*AF54*AI54,0)</f>
        <v>774400</v>
      </c>
      <c r="Q54" s="261"/>
      <c r="R54" s="261"/>
      <c r="S54" s="261"/>
      <c r="T54" s="262"/>
      <c r="U54" s="264">
        <v>88</v>
      </c>
      <c r="V54" s="265"/>
      <c r="W54" s="268" t="s">
        <v>17</v>
      </c>
      <c r="X54" s="268"/>
      <c r="Y54" s="268"/>
      <c r="Z54" s="268"/>
      <c r="AA54" s="270">
        <v>8000</v>
      </c>
      <c r="AB54" s="270"/>
      <c r="AC54" s="270"/>
      <c r="AD54" s="268" t="s">
        <v>16</v>
      </c>
      <c r="AE54" s="268"/>
      <c r="AF54" s="268">
        <v>1.1</v>
      </c>
      <c r="AG54" s="268"/>
      <c r="AH54" s="250" t="s">
        <v>102</v>
      </c>
      <c r="AI54" s="252">
        <v>1</v>
      </c>
      <c r="AJ54" s="253"/>
      <c r="AK54" s="255" t="s">
        <v>183</v>
      </c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7"/>
    </row>
    <row r="55" spans="1:50" ht="21" customHeight="1">
      <c r="A55" s="237"/>
      <c r="B55" s="238"/>
      <c r="C55" s="238"/>
      <c r="D55" s="239"/>
      <c r="E55" s="259" t="s">
        <v>218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5"/>
      <c r="P55" s="231"/>
      <c r="Q55" s="232"/>
      <c r="R55" s="232"/>
      <c r="S55" s="232"/>
      <c r="T55" s="263"/>
      <c r="U55" s="266"/>
      <c r="V55" s="267"/>
      <c r="W55" s="269"/>
      <c r="X55" s="269"/>
      <c r="Y55" s="269"/>
      <c r="Z55" s="269"/>
      <c r="AA55" s="271"/>
      <c r="AB55" s="271"/>
      <c r="AC55" s="271"/>
      <c r="AD55" s="269"/>
      <c r="AE55" s="269"/>
      <c r="AF55" s="269"/>
      <c r="AG55" s="269"/>
      <c r="AH55" s="251"/>
      <c r="AI55" s="254"/>
      <c r="AJ55" s="254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8"/>
    </row>
    <row r="56" spans="1:50" ht="21" customHeight="1">
      <c r="A56" s="237"/>
      <c r="B56" s="238"/>
      <c r="C56" s="238"/>
      <c r="D56" s="239"/>
      <c r="E56" s="230" t="s">
        <v>213</v>
      </c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1">
        <f>ROUNDDOWN((P53+P54)*0.2,0)</f>
        <v>222860</v>
      </c>
      <c r="Q56" s="232"/>
      <c r="R56" s="232"/>
      <c r="S56" s="232"/>
      <c r="T56" s="232"/>
      <c r="U56" s="233" t="s">
        <v>210</v>
      </c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5"/>
    </row>
    <row r="57" spans="1:50" ht="21" customHeight="1">
      <c r="A57" s="240"/>
      <c r="B57" s="241"/>
      <c r="C57" s="241"/>
      <c r="D57" s="242"/>
      <c r="E57" s="236" t="s">
        <v>103</v>
      </c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1">
        <f>P53+P54+P56</f>
        <v>1337160</v>
      </c>
      <c r="Q57" s="232"/>
      <c r="R57" s="232"/>
      <c r="S57" s="232"/>
      <c r="T57" s="232"/>
      <c r="U57" s="233" t="s">
        <v>211</v>
      </c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5"/>
    </row>
    <row r="58" spans="1:50" ht="21" customHeight="1" thickBot="1">
      <c r="A58" s="213" t="s">
        <v>100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4">
        <f>ROUNDDOWN(P57*0.3,0)</f>
        <v>401148</v>
      </c>
      <c r="Q58" s="215"/>
      <c r="R58" s="215"/>
      <c r="S58" s="215"/>
      <c r="T58" s="215"/>
      <c r="U58" s="216" t="s">
        <v>111</v>
      </c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8"/>
    </row>
    <row r="59" spans="1:50" ht="21" customHeight="1" thickBot="1">
      <c r="A59" s="219" t="s">
        <v>104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20"/>
      <c r="P59" s="221">
        <f>P57+P58</f>
        <v>1738308</v>
      </c>
      <c r="Q59" s="222"/>
      <c r="R59" s="222"/>
      <c r="S59" s="222"/>
      <c r="T59" s="223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5"/>
    </row>
    <row r="60" spans="1:50" ht="21" customHeight="1">
      <c r="A60" s="1" t="s">
        <v>184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40"/>
      <c r="Q60" s="40"/>
      <c r="R60" s="40"/>
      <c r="S60" s="40"/>
      <c r="T60" s="40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21" customHeight="1">
      <c r="A61" s="1" t="s">
        <v>140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40"/>
      <c r="Q61" s="40"/>
      <c r="R61" s="40"/>
      <c r="S61" s="40"/>
      <c r="T61" s="40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21" customHeight="1">
      <c r="A62" s="1" t="s">
        <v>141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40"/>
      <c r="Q62" s="40"/>
      <c r="R62" s="40"/>
      <c r="S62" s="40"/>
      <c r="T62" s="40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21" customHeight="1">
      <c r="A63" s="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0"/>
      <c r="Q63" s="40"/>
      <c r="R63" s="40"/>
      <c r="S63" s="40"/>
      <c r="T63" s="40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21" customHeight="1">
      <c r="A64" s="1" t="s">
        <v>142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21" customHeight="1">
      <c r="A65" s="248" t="s">
        <v>7</v>
      </c>
      <c r="B65" s="248"/>
      <c r="C65" s="248"/>
      <c r="D65" s="248"/>
      <c r="E65" s="272" t="s">
        <v>8</v>
      </c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49" t="s">
        <v>9</v>
      </c>
      <c r="Q65" s="246"/>
      <c r="R65" s="246"/>
      <c r="S65" s="246"/>
      <c r="T65" s="246"/>
      <c r="U65" s="248" t="s">
        <v>10</v>
      </c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</row>
    <row r="66" spans="1:50" ht="21" customHeight="1">
      <c r="A66" s="273" t="s">
        <v>11</v>
      </c>
      <c r="B66" s="274"/>
      <c r="C66" s="274"/>
      <c r="D66" s="275"/>
      <c r="E66" s="233" t="s">
        <v>212</v>
      </c>
      <c r="F66" s="234"/>
      <c r="G66" s="234"/>
      <c r="H66" s="234"/>
      <c r="I66" s="234"/>
      <c r="J66" s="234"/>
      <c r="K66" s="234"/>
      <c r="L66" s="234"/>
      <c r="M66" s="234"/>
      <c r="N66" s="234"/>
      <c r="O66" s="235"/>
      <c r="P66" s="276">
        <f>U66*AA66*1</f>
        <v>339900</v>
      </c>
      <c r="Q66" s="277"/>
      <c r="R66" s="277"/>
      <c r="S66" s="277"/>
      <c r="T66" s="278"/>
      <c r="U66" s="285">
        <v>309000</v>
      </c>
      <c r="V66" s="286"/>
      <c r="W66" s="286"/>
      <c r="X66" s="286"/>
      <c r="Y66" s="41" t="s">
        <v>14</v>
      </c>
      <c r="Z66" s="41"/>
      <c r="AA66" s="281">
        <v>1.1</v>
      </c>
      <c r="AB66" s="281"/>
      <c r="AC66" s="281"/>
      <c r="AD66" s="43" t="s">
        <v>102</v>
      </c>
      <c r="AE66" s="41" t="s">
        <v>105</v>
      </c>
      <c r="AF66" s="41"/>
      <c r="AG66" s="1"/>
      <c r="AH66" s="1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47"/>
    </row>
    <row r="67" spans="1:50" ht="21" customHeight="1">
      <c r="A67" s="237"/>
      <c r="B67" s="238"/>
      <c r="C67" s="238"/>
      <c r="D67" s="239"/>
      <c r="E67" s="230" t="s">
        <v>213</v>
      </c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1">
        <f>ROUNDDOWN(P66*0.2,0)</f>
        <v>67980</v>
      </c>
      <c r="Q67" s="232"/>
      <c r="R67" s="232"/>
      <c r="S67" s="232"/>
      <c r="T67" s="232"/>
      <c r="U67" s="233" t="s">
        <v>214</v>
      </c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5"/>
    </row>
    <row r="68" spans="1:50" ht="21" customHeight="1">
      <c r="A68" s="240"/>
      <c r="B68" s="241"/>
      <c r="C68" s="241"/>
      <c r="D68" s="242"/>
      <c r="E68" s="236" t="s">
        <v>103</v>
      </c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1">
        <f>P66+P67</f>
        <v>407880</v>
      </c>
      <c r="Q68" s="232"/>
      <c r="R68" s="232"/>
      <c r="S68" s="232"/>
      <c r="T68" s="232"/>
      <c r="U68" s="233" t="s">
        <v>215</v>
      </c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5"/>
    </row>
    <row r="69" spans="1:50" ht="21" customHeight="1" thickBot="1">
      <c r="A69" s="213" t="s">
        <v>100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f>ROUNDDOWN(P68*0.3,0)</f>
        <v>122364</v>
      </c>
      <c r="Q69" s="215"/>
      <c r="R69" s="215"/>
      <c r="S69" s="215"/>
      <c r="T69" s="215"/>
      <c r="U69" s="216" t="s">
        <v>111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8"/>
    </row>
    <row r="70" spans="1:50" ht="21" customHeight="1" thickBot="1">
      <c r="A70" s="219" t="s">
        <v>104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20"/>
      <c r="P70" s="221">
        <f>P68+P69</f>
        <v>530244</v>
      </c>
      <c r="Q70" s="222"/>
      <c r="R70" s="222"/>
      <c r="S70" s="222"/>
      <c r="T70" s="223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5"/>
    </row>
    <row r="71" spans="1:50" ht="21" customHeight="1">
      <c r="A71" s="1" t="s">
        <v>140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40"/>
      <c r="Q71" s="40"/>
      <c r="R71" s="40"/>
      <c r="S71" s="40"/>
      <c r="T71" s="40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21" customHeight="1">
      <c r="A72" s="1" t="s">
        <v>167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40"/>
      <c r="Q72" s="40"/>
      <c r="R72" s="40"/>
      <c r="S72" s="40"/>
      <c r="T72" s="40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21" customHeight="1">
      <c r="A73" s="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0"/>
      <c r="Q73" s="40"/>
      <c r="R73" s="40"/>
      <c r="S73" s="40"/>
      <c r="T73" s="40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21" customHeight="1">
      <c r="A74" s="8" t="s">
        <v>143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40"/>
      <c r="Q74" s="40"/>
      <c r="R74" s="40"/>
      <c r="S74" s="40"/>
      <c r="T74" s="40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21" customHeight="1">
      <c r="A75" s="248" t="s">
        <v>7</v>
      </c>
      <c r="B75" s="248"/>
      <c r="C75" s="248"/>
      <c r="D75" s="248"/>
      <c r="E75" s="272" t="s">
        <v>8</v>
      </c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49" t="s">
        <v>9</v>
      </c>
      <c r="Q75" s="246"/>
      <c r="R75" s="246"/>
      <c r="S75" s="246"/>
      <c r="T75" s="246"/>
      <c r="U75" s="248" t="s">
        <v>10</v>
      </c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</row>
    <row r="76" spans="1:50" ht="21" customHeight="1">
      <c r="A76" s="273" t="s">
        <v>11</v>
      </c>
      <c r="B76" s="274"/>
      <c r="C76" s="274"/>
      <c r="D76" s="275"/>
      <c r="E76" s="233" t="s">
        <v>216</v>
      </c>
      <c r="F76" s="234"/>
      <c r="G76" s="234"/>
      <c r="H76" s="234"/>
      <c r="I76" s="234"/>
      <c r="J76" s="234"/>
      <c r="K76" s="234"/>
      <c r="L76" s="234"/>
      <c r="M76" s="234"/>
      <c r="N76" s="234"/>
      <c r="O76" s="235"/>
      <c r="P76" s="276">
        <f>U76*AA76*1</f>
        <v>67980</v>
      </c>
      <c r="Q76" s="277"/>
      <c r="R76" s="277"/>
      <c r="S76" s="277"/>
      <c r="T76" s="278"/>
      <c r="U76" s="285">
        <v>61800</v>
      </c>
      <c r="V76" s="286"/>
      <c r="W76" s="286"/>
      <c r="X76" s="286"/>
      <c r="Y76" s="41" t="s">
        <v>14</v>
      </c>
      <c r="Z76" s="41"/>
      <c r="AA76" s="281">
        <v>1.1</v>
      </c>
      <c r="AB76" s="281"/>
      <c r="AC76" s="281"/>
      <c r="AD76" s="43" t="s">
        <v>102</v>
      </c>
      <c r="AE76" s="41" t="s">
        <v>105</v>
      </c>
      <c r="AF76" s="41"/>
      <c r="AG76" s="1"/>
      <c r="AH76" s="1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47"/>
    </row>
    <row r="77" spans="1:50" ht="21" customHeight="1">
      <c r="A77" s="237"/>
      <c r="B77" s="238"/>
      <c r="C77" s="238"/>
      <c r="D77" s="239"/>
      <c r="E77" s="230" t="s">
        <v>213</v>
      </c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1">
        <f>ROUNDDOWN(P76*0.2,0)</f>
        <v>13596</v>
      </c>
      <c r="Q77" s="232"/>
      <c r="R77" s="232"/>
      <c r="S77" s="232"/>
      <c r="T77" s="232"/>
      <c r="U77" s="233" t="s">
        <v>214</v>
      </c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5"/>
    </row>
    <row r="78" spans="1:50" ht="21" customHeight="1">
      <c r="A78" s="240"/>
      <c r="B78" s="241"/>
      <c r="C78" s="241"/>
      <c r="D78" s="242"/>
      <c r="E78" s="236" t="s">
        <v>103</v>
      </c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1">
        <f>P76+P77</f>
        <v>81576</v>
      </c>
      <c r="Q78" s="232"/>
      <c r="R78" s="232"/>
      <c r="S78" s="232"/>
      <c r="T78" s="232"/>
      <c r="U78" s="233" t="s">
        <v>215</v>
      </c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5"/>
    </row>
    <row r="79" spans="1:50" ht="21" customHeight="1" thickBot="1">
      <c r="A79" s="213" t="s">
        <v>100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4">
        <f>ROUNDDOWN(P78*0.3,0)</f>
        <v>24472</v>
      </c>
      <c r="Q79" s="215"/>
      <c r="R79" s="215"/>
      <c r="S79" s="215"/>
      <c r="T79" s="215"/>
      <c r="U79" s="216" t="s">
        <v>111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8"/>
    </row>
    <row r="80" spans="1:50" ht="21" customHeight="1" thickBot="1">
      <c r="A80" s="219" t="s">
        <v>104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20"/>
      <c r="P80" s="221">
        <f>P78+P79</f>
        <v>106048</v>
      </c>
      <c r="Q80" s="222"/>
      <c r="R80" s="222"/>
      <c r="S80" s="222"/>
      <c r="T80" s="223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5"/>
    </row>
    <row r="81" spans="1:50" ht="21" customHeight="1">
      <c r="A81" s="1" t="s">
        <v>168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40"/>
      <c r="Q81" s="40"/>
      <c r="R81" s="40"/>
      <c r="S81" s="40"/>
      <c r="T81" s="40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ht="21" customHeight="1">
      <c r="A82" s="1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40"/>
      <c r="Q82" s="40"/>
      <c r="R82" s="40"/>
      <c r="S82" s="40"/>
      <c r="T82" s="40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ht="21" customHeight="1">
      <c r="A83" s="1" t="s">
        <v>144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21" customHeight="1">
      <c r="A84" s="248" t="s">
        <v>7</v>
      </c>
      <c r="B84" s="248"/>
      <c r="C84" s="248"/>
      <c r="D84" s="248"/>
      <c r="E84" s="272" t="s">
        <v>8</v>
      </c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49" t="s">
        <v>9</v>
      </c>
      <c r="Q84" s="246"/>
      <c r="R84" s="246"/>
      <c r="S84" s="246"/>
      <c r="T84" s="246"/>
      <c r="U84" s="248" t="s">
        <v>10</v>
      </c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</row>
    <row r="85" spans="1:50" ht="21" customHeight="1">
      <c r="A85" s="273" t="s">
        <v>11</v>
      </c>
      <c r="B85" s="274"/>
      <c r="C85" s="274"/>
      <c r="D85" s="275"/>
      <c r="E85" s="233" t="s">
        <v>216</v>
      </c>
      <c r="F85" s="234"/>
      <c r="G85" s="234"/>
      <c r="H85" s="234"/>
      <c r="I85" s="234"/>
      <c r="J85" s="234"/>
      <c r="K85" s="234"/>
      <c r="L85" s="234"/>
      <c r="M85" s="234"/>
      <c r="N85" s="234"/>
      <c r="O85" s="235"/>
      <c r="P85" s="276">
        <f>U85*AA85*1</f>
        <v>16995</v>
      </c>
      <c r="Q85" s="277"/>
      <c r="R85" s="277"/>
      <c r="S85" s="277"/>
      <c r="T85" s="278"/>
      <c r="U85" s="279">
        <v>15450</v>
      </c>
      <c r="V85" s="280"/>
      <c r="W85" s="280"/>
      <c r="X85" s="280"/>
      <c r="Y85" s="41" t="s">
        <v>14</v>
      </c>
      <c r="Z85" s="41"/>
      <c r="AA85" s="281">
        <v>1.1</v>
      </c>
      <c r="AB85" s="281"/>
      <c r="AC85" s="281"/>
      <c r="AD85" s="43" t="s">
        <v>102</v>
      </c>
      <c r="AE85" s="41" t="s">
        <v>105</v>
      </c>
      <c r="AF85" s="41"/>
      <c r="AG85" s="1"/>
      <c r="AH85" s="1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47"/>
    </row>
    <row r="86" spans="1:50" ht="21" customHeight="1">
      <c r="A86" s="237"/>
      <c r="B86" s="238"/>
      <c r="C86" s="238"/>
      <c r="D86" s="239"/>
      <c r="E86" s="282" t="s">
        <v>217</v>
      </c>
      <c r="F86" s="283"/>
      <c r="G86" s="283"/>
      <c r="H86" s="283"/>
      <c r="I86" s="283"/>
      <c r="J86" s="283"/>
      <c r="K86" s="283"/>
      <c r="L86" s="283"/>
      <c r="M86" s="283"/>
      <c r="N86" s="283"/>
      <c r="O86" s="284"/>
      <c r="P86" s="260">
        <f>ROUNDDOWN(U86*AA86*AF86*AI86,0)</f>
        <v>38720</v>
      </c>
      <c r="Q86" s="261"/>
      <c r="R86" s="261"/>
      <c r="S86" s="261"/>
      <c r="T86" s="262"/>
      <c r="U86" s="264">
        <v>88</v>
      </c>
      <c r="V86" s="265"/>
      <c r="W86" s="268" t="s">
        <v>17</v>
      </c>
      <c r="X86" s="268"/>
      <c r="Y86" s="268"/>
      <c r="Z86" s="268"/>
      <c r="AA86" s="270">
        <v>400</v>
      </c>
      <c r="AB86" s="270"/>
      <c r="AC86" s="270"/>
      <c r="AD86" s="268" t="s">
        <v>16</v>
      </c>
      <c r="AE86" s="268"/>
      <c r="AF86" s="268">
        <v>1.1</v>
      </c>
      <c r="AG86" s="268"/>
      <c r="AH86" s="250" t="s">
        <v>102</v>
      </c>
      <c r="AI86" s="252">
        <v>1</v>
      </c>
      <c r="AJ86" s="253"/>
      <c r="AK86" s="255" t="s">
        <v>183</v>
      </c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7"/>
    </row>
    <row r="87" spans="1:50" ht="21" customHeight="1">
      <c r="A87" s="237"/>
      <c r="B87" s="238"/>
      <c r="C87" s="238"/>
      <c r="D87" s="239"/>
      <c r="E87" s="259" t="s">
        <v>218</v>
      </c>
      <c r="F87" s="224"/>
      <c r="G87" s="224"/>
      <c r="H87" s="224"/>
      <c r="I87" s="224"/>
      <c r="J87" s="224"/>
      <c r="K87" s="224"/>
      <c r="L87" s="224"/>
      <c r="M87" s="224"/>
      <c r="N87" s="224"/>
      <c r="O87" s="225"/>
      <c r="P87" s="231"/>
      <c r="Q87" s="232"/>
      <c r="R87" s="232"/>
      <c r="S87" s="232"/>
      <c r="T87" s="263"/>
      <c r="U87" s="266"/>
      <c r="V87" s="267"/>
      <c r="W87" s="269"/>
      <c r="X87" s="269"/>
      <c r="Y87" s="269"/>
      <c r="Z87" s="269"/>
      <c r="AA87" s="271"/>
      <c r="AB87" s="271"/>
      <c r="AC87" s="271"/>
      <c r="AD87" s="269"/>
      <c r="AE87" s="269"/>
      <c r="AF87" s="269"/>
      <c r="AG87" s="269"/>
      <c r="AH87" s="251"/>
      <c r="AI87" s="254"/>
      <c r="AJ87" s="254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8"/>
    </row>
    <row r="88" spans="1:50" ht="21" customHeight="1">
      <c r="A88" s="237"/>
      <c r="B88" s="238"/>
      <c r="C88" s="238"/>
      <c r="D88" s="239"/>
      <c r="E88" s="230" t="s">
        <v>213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>
        <f>ROUNDDOWN((P85+P86)*0.2,0)</f>
        <v>11143</v>
      </c>
      <c r="Q88" s="232"/>
      <c r="R88" s="232"/>
      <c r="S88" s="232"/>
      <c r="T88" s="232"/>
      <c r="U88" s="233" t="s">
        <v>210</v>
      </c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5"/>
    </row>
    <row r="89" spans="1:50" ht="21" customHeight="1">
      <c r="A89" s="240"/>
      <c r="B89" s="241"/>
      <c r="C89" s="241"/>
      <c r="D89" s="242"/>
      <c r="E89" s="236" t="s">
        <v>103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1">
        <f>P85+P86+P88</f>
        <v>66858</v>
      </c>
      <c r="Q89" s="232"/>
      <c r="R89" s="232"/>
      <c r="S89" s="232"/>
      <c r="T89" s="232"/>
      <c r="U89" s="233" t="s">
        <v>211</v>
      </c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5"/>
    </row>
    <row r="90" spans="1:50" ht="21" customHeight="1" thickBot="1">
      <c r="A90" s="213" t="s">
        <v>100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4">
        <f>ROUNDDOWN(P89*0.3,0)</f>
        <v>20057</v>
      </c>
      <c r="Q90" s="215"/>
      <c r="R90" s="215"/>
      <c r="S90" s="215"/>
      <c r="T90" s="215"/>
      <c r="U90" s="216" t="s">
        <v>111</v>
      </c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8"/>
    </row>
    <row r="91" spans="1:50" ht="21" customHeight="1" thickBot="1">
      <c r="A91" s="219" t="s">
        <v>104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20"/>
      <c r="P91" s="221">
        <f>P89+P90</f>
        <v>86915</v>
      </c>
      <c r="Q91" s="222"/>
      <c r="R91" s="222"/>
      <c r="S91" s="222"/>
      <c r="T91" s="223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5"/>
    </row>
    <row r="92" spans="1:50" ht="21" customHeight="1">
      <c r="A92" s="15" t="s">
        <v>163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40"/>
      <c r="Q92" s="40"/>
      <c r="R92" s="40"/>
      <c r="S92" s="40"/>
      <c r="T92" s="40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ht="21" customHeight="1">
      <c r="A93" s="1" t="s">
        <v>184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40"/>
      <c r="Q93" s="40"/>
      <c r="R93" s="40"/>
      <c r="S93" s="40"/>
      <c r="T93" s="4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21" customHeight="1">
      <c r="A94" s="1" t="s">
        <v>141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40"/>
      <c r="Q94" s="40"/>
      <c r="R94" s="40"/>
      <c r="S94" s="40"/>
      <c r="T94" s="40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2:50" ht="21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ht="21" customHeight="1">
      <c r="A96" s="1" t="s">
        <v>114</v>
      </c>
    </row>
    <row r="97" spans="1:50" ht="21" customHeight="1">
      <c r="A97" s="248" t="s">
        <v>7</v>
      </c>
      <c r="B97" s="248"/>
      <c r="C97" s="248"/>
      <c r="D97" s="248"/>
      <c r="E97" s="248" t="s">
        <v>8</v>
      </c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9" t="s">
        <v>9</v>
      </c>
      <c r="Q97" s="246"/>
      <c r="R97" s="246"/>
      <c r="S97" s="246"/>
      <c r="T97" s="246"/>
      <c r="U97" s="248" t="s">
        <v>10</v>
      </c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</row>
    <row r="98" spans="1:50" ht="21" customHeight="1">
      <c r="A98" s="237" t="s">
        <v>11</v>
      </c>
      <c r="B98" s="238"/>
      <c r="C98" s="238"/>
      <c r="D98" s="239"/>
      <c r="E98" s="243" t="s">
        <v>219</v>
      </c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31">
        <f>U98*Z98</f>
        <v>7700.000000000001</v>
      </c>
      <c r="Q98" s="232"/>
      <c r="R98" s="232"/>
      <c r="S98" s="232"/>
      <c r="T98" s="232"/>
      <c r="U98" s="244">
        <v>7000</v>
      </c>
      <c r="V98" s="245"/>
      <c r="W98" s="245"/>
      <c r="X98" s="246" t="s">
        <v>16</v>
      </c>
      <c r="Y98" s="246"/>
      <c r="Z98" s="247">
        <v>1.1</v>
      </c>
      <c r="AA98" s="247"/>
      <c r="AB98" s="5"/>
      <c r="AC98" s="226"/>
      <c r="AD98" s="226"/>
      <c r="AE98" s="227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9"/>
    </row>
    <row r="99" spans="1:50" ht="21" customHeight="1">
      <c r="A99" s="237"/>
      <c r="B99" s="238"/>
      <c r="C99" s="238"/>
      <c r="D99" s="239"/>
      <c r="E99" s="230" t="s">
        <v>213</v>
      </c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1">
        <f>ROUNDDOWN(P98*0.2,0)</f>
        <v>1540</v>
      </c>
      <c r="Q99" s="232"/>
      <c r="R99" s="232"/>
      <c r="S99" s="232"/>
      <c r="T99" s="232"/>
      <c r="U99" s="233" t="s">
        <v>220</v>
      </c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5"/>
    </row>
    <row r="100" spans="1:50" ht="21" customHeight="1">
      <c r="A100" s="240"/>
      <c r="B100" s="241"/>
      <c r="C100" s="241"/>
      <c r="D100" s="242"/>
      <c r="E100" s="236" t="s">
        <v>103</v>
      </c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1">
        <f>P98+P99</f>
        <v>9240</v>
      </c>
      <c r="Q100" s="232"/>
      <c r="R100" s="232"/>
      <c r="S100" s="232"/>
      <c r="T100" s="232"/>
      <c r="U100" s="233" t="s">
        <v>221</v>
      </c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5"/>
    </row>
    <row r="101" spans="1:50" ht="21" customHeight="1" thickBot="1">
      <c r="A101" s="213" t="s">
        <v>100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4">
        <f>ROUNDDOWN(P100*0.3,0)</f>
        <v>2772</v>
      </c>
      <c r="Q101" s="215"/>
      <c r="R101" s="215"/>
      <c r="S101" s="215"/>
      <c r="T101" s="215"/>
      <c r="U101" s="216" t="s">
        <v>111</v>
      </c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8"/>
    </row>
    <row r="102" spans="1:50" ht="21" customHeight="1" thickBot="1">
      <c r="A102" s="219" t="s">
        <v>162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20"/>
      <c r="P102" s="221">
        <f>P100+P101</f>
        <v>12012</v>
      </c>
      <c r="Q102" s="222"/>
      <c r="R102" s="222"/>
      <c r="S102" s="222"/>
      <c r="T102" s="223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5"/>
    </row>
    <row r="103" spans="1:50" ht="21" customHeight="1">
      <c r="A103" s="15" t="s">
        <v>146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40"/>
      <c r="Q103" s="40"/>
      <c r="R103" s="40"/>
      <c r="S103" s="40"/>
      <c r="T103" s="4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ht="21" customHeight="1">
      <c r="A104" s="1" t="s">
        <v>147</v>
      </c>
    </row>
    <row r="105" ht="21" customHeight="1">
      <c r="A105" s="1"/>
    </row>
    <row r="106" ht="21" customHeight="1">
      <c r="A106" t="s">
        <v>113</v>
      </c>
    </row>
  </sheetData>
  <sheetProtection/>
  <mergeCells count="270">
    <mergeCell ref="AF1:AI1"/>
    <mergeCell ref="AJ1:AW1"/>
    <mergeCell ref="AF2:AI3"/>
    <mergeCell ref="AJ2:AW2"/>
    <mergeCell ref="AJ3:AW3"/>
    <mergeCell ref="AL4:AN4"/>
    <mergeCell ref="AP4:AQ4"/>
    <mergeCell ref="AS4:AT4"/>
    <mergeCell ref="Y5:AC5"/>
    <mergeCell ref="AE5:AI5"/>
    <mergeCell ref="AI9:AX9"/>
    <mergeCell ref="AI10:AU10"/>
    <mergeCell ref="AI12:AU12"/>
    <mergeCell ref="J13:AW13"/>
    <mergeCell ref="L14:R14"/>
    <mergeCell ref="S14:V14"/>
    <mergeCell ref="W14:AC14"/>
    <mergeCell ref="J15:AW15"/>
    <mergeCell ref="A17:D17"/>
    <mergeCell ref="E17:V17"/>
    <mergeCell ref="W17:AA17"/>
    <mergeCell ref="AB17:AX17"/>
    <mergeCell ref="A18:D45"/>
    <mergeCell ref="W18:AA18"/>
    <mergeCell ref="AB18:AE18"/>
    <mergeCell ref="AH18:AI18"/>
    <mergeCell ref="E23:V24"/>
    <mergeCell ref="W23:AA24"/>
    <mergeCell ref="AB23:AX24"/>
    <mergeCell ref="E25:V25"/>
    <mergeCell ref="W25:AA25"/>
    <mergeCell ref="AB25:AX25"/>
    <mergeCell ref="E26:V26"/>
    <mergeCell ref="W26:AA26"/>
    <mergeCell ref="AB26:AD26"/>
    <mergeCell ref="AE26:AF26"/>
    <mergeCell ref="AG26:AI26"/>
    <mergeCell ref="E27:V27"/>
    <mergeCell ref="W27:AA27"/>
    <mergeCell ref="AB27:AC27"/>
    <mergeCell ref="AD27:AG27"/>
    <mergeCell ref="AH27:AJ27"/>
    <mergeCell ref="AM27:AO27"/>
    <mergeCell ref="E28:U28"/>
    <mergeCell ref="W28:AA28"/>
    <mergeCell ref="AB28:AE28"/>
    <mergeCell ref="AH28:AI28"/>
    <mergeCell ref="E34:U34"/>
    <mergeCell ref="W34:AA34"/>
    <mergeCell ref="AB34:AE34"/>
    <mergeCell ref="AH34:AI34"/>
    <mergeCell ref="E29:U29"/>
    <mergeCell ref="W29:AA29"/>
    <mergeCell ref="E35:U35"/>
    <mergeCell ref="W35:AA35"/>
    <mergeCell ref="AB35:AE35"/>
    <mergeCell ref="AH35:AI35"/>
    <mergeCell ref="E36:U36"/>
    <mergeCell ref="W36:AA36"/>
    <mergeCell ref="AB36:AE36"/>
    <mergeCell ref="AH36:AI36"/>
    <mergeCell ref="E37:U37"/>
    <mergeCell ref="W37:AA37"/>
    <mergeCell ref="AB37:AE37"/>
    <mergeCell ref="AH37:AI37"/>
    <mergeCell ref="E38:U38"/>
    <mergeCell ref="W38:AA38"/>
    <mergeCell ref="AB38:AC38"/>
    <mergeCell ref="AH38:AJ38"/>
    <mergeCell ref="AM38:AO38"/>
    <mergeCell ref="E39:U39"/>
    <mergeCell ref="W39:AA39"/>
    <mergeCell ref="AB39:AC39"/>
    <mergeCell ref="AH39:AJ39"/>
    <mergeCell ref="AM39:AO39"/>
    <mergeCell ref="E40:U40"/>
    <mergeCell ref="W40:AA40"/>
    <mergeCell ref="AB40:AC40"/>
    <mergeCell ref="AH40:AJ40"/>
    <mergeCell ref="AM40:AO40"/>
    <mergeCell ref="E41:U41"/>
    <mergeCell ref="W41:AA41"/>
    <mergeCell ref="AB41:AC41"/>
    <mergeCell ref="AH41:AJ41"/>
    <mergeCell ref="AM41:AO41"/>
    <mergeCell ref="E42:U42"/>
    <mergeCell ref="W42:AA42"/>
    <mergeCell ref="AB42:AC42"/>
    <mergeCell ref="AH42:AJ42"/>
    <mergeCell ref="AM42:AO42"/>
    <mergeCell ref="E43:V43"/>
    <mergeCell ref="W43:AA43"/>
    <mergeCell ref="AB43:AX43"/>
    <mergeCell ref="E44:V44"/>
    <mergeCell ref="W44:AA44"/>
    <mergeCell ref="AB44:AX44"/>
    <mergeCell ref="E45:V45"/>
    <mergeCell ref="W45:AA45"/>
    <mergeCell ref="AB45:AX45"/>
    <mergeCell ref="AA53:AC53"/>
    <mergeCell ref="E54:O54"/>
    <mergeCell ref="A46:V46"/>
    <mergeCell ref="W46:AA46"/>
    <mergeCell ref="AB46:AX46"/>
    <mergeCell ref="A47:V47"/>
    <mergeCell ref="W47:AA47"/>
    <mergeCell ref="AB47:AX47"/>
    <mergeCell ref="AA54:AC55"/>
    <mergeCell ref="AF54:AG55"/>
    <mergeCell ref="A52:D52"/>
    <mergeCell ref="E52:O52"/>
    <mergeCell ref="P52:T52"/>
    <mergeCell ref="U52:AX52"/>
    <mergeCell ref="A53:D57"/>
    <mergeCell ref="E53:O53"/>
    <mergeCell ref="P53:T53"/>
    <mergeCell ref="AH54:AH55"/>
    <mergeCell ref="U53:X53"/>
    <mergeCell ref="AI54:AJ55"/>
    <mergeCell ref="AK54:AX55"/>
    <mergeCell ref="E55:O55"/>
    <mergeCell ref="E56:O56"/>
    <mergeCell ref="P56:T56"/>
    <mergeCell ref="U56:AX56"/>
    <mergeCell ref="P54:T55"/>
    <mergeCell ref="U54:V55"/>
    <mergeCell ref="W54:Z55"/>
    <mergeCell ref="AD54:AE55"/>
    <mergeCell ref="E57:O57"/>
    <mergeCell ref="P57:T57"/>
    <mergeCell ref="U57:AX57"/>
    <mergeCell ref="A58:O58"/>
    <mergeCell ref="P58:T58"/>
    <mergeCell ref="U58:AX58"/>
    <mergeCell ref="U68:AX68"/>
    <mergeCell ref="A59:O59"/>
    <mergeCell ref="P59:T59"/>
    <mergeCell ref="U59:AX59"/>
    <mergeCell ref="A65:D65"/>
    <mergeCell ref="E65:O65"/>
    <mergeCell ref="P65:T65"/>
    <mergeCell ref="U65:AX65"/>
    <mergeCell ref="U69:AX69"/>
    <mergeCell ref="A70:O70"/>
    <mergeCell ref="P70:T70"/>
    <mergeCell ref="U70:AX70"/>
    <mergeCell ref="U66:X66"/>
    <mergeCell ref="AA66:AC66"/>
    <mergeCell ref="E67:O67"/>
    <mergeCell ref="P67:T67"/>
    <mergeCell ref="U67:AX67"/>
    <mergeCell ref="E68:O68"/>
    <mergeCell ref="E78:O78"/>
    <mergeCell ref="A66:D68"/>
    <mergeCell ref="E66:O66"/>
    <mergeCell ref="P66:T66"/>
    <mergeCell ref="A75:D75"/>
    <mergeCell ref="E75:O75"/>
    <mergeCell ref="P75:T75"/>
    <mergeCell ref="A69:O69"/>
    <mergeCell ref="P69:T69"/>
    <mergeCell ref="P68:T68"/>
    <mergeCell ref="U80:AX80"/>
    <mergeCell ref="U75:AX75"/>
    <mergeCell ref="A76:D78"/>
    <mergeCell ref="E76:O76"/>
    <mergeCell ref="P76:T76"/>
    <mergeCell ref="U76:X76"/>
    <mergeCell ref="AA76:AC76"/>
    <mergeCell ref="E77:O77"/>
    <mergeCell ref="P77:T77"/>
    <mergeCell ref="U77:AX77"/>
    <mergeCell ref="U85:X85"/>
    <mergeCell ref="AA85:AC85"/>
    <mergeCell ref="E86:O86"/>
    <mergeCell ref="P78:T78"/>
    <mergeCell ref="U78:AX78"/>
    <mergeCell ref="A79:O79"/>
    <mergeCell ref="P79:T79"/>
    <mergeCell ref="U79:AX79"/>
    <mergeCell ref="A80:O80"/>
    <mergeCell ref="P80:T80"/>
    <mergeCell ref="AA86:AC87"/>
    <mergeCell ref="AD86:AE87"/>
    <mergeCell ref="AF86:AG87"/>
    <mergeCell ref="A84:D84"/>
    <mergeCell ref="E84:O84"/>
    <mergeCell ref="P84:T84"/>
    <mergeCell ref="U84:AX84"/>
    <mergeCell ref="A85:D89"/>
    <mergeCell ref="E85:O85"/>
    <mergeCell ref="P85:T85"/>
    <mergeCell ref="AH86:AH87"/>
    <mergeCell ref="AI86:AJ87"/>
    <mergeCell ref="AK86:AX87"/>
    <mergeCell ref="E87:O87"/>
    <mergeCell ref="E88:O88"/>
    <mergeCell ref="P88:T88"/>
    <mergeCell ref="U88:AX88"/>
    <mergeCell ref="P86:T87"/>
    <mergeCell ref="U86:V87"/>
    <mergeCell ref="W86:Z87"/>
    <mergeCell ref="E89:O89"/>
    <mergeCell ref="P89:T89"/>
    <mergeCell ref="U89:AX89"/>
    <mergeCell ref="A90:O90"/>
    <mergeCell ref="P90:T90"/>
    <mergeCell ref="U90:AX90"/>
    <mergeCell ref="A91:O91"/>
    <mergeCell ref="P91:T91"/>
    <mergeCell ref="U91:AX91"/>
    <mergeCell ref="A97:D97"/>
    <mergeCell ref="E97:O97"/>
    <mergeCell ref="P97:T97"/>
    <mergeCell ref="U97:AX97"/>
    <mergeCell ref="A98:D100"/>
    <mergeCell ref="E98:O98"/>
    <mergeCell ref="P98:T98"/>
    <mergeCell ref="U98:W98"/>
    <mergeCell ref="X98:Y98"/>
    <mergeCell ref="Z98:AA98"/>
    <mergeCell ref="AC98:AD98"/>
    <mergeCell ref="AE98:AX98"/>
    <mergeCell ref="E99:O99"/>
    <mergeCell ref="P99:T99"/>
    <mergeCell ref="U99:AX99"/>
    <mergeCell ref="E100:O100"/>
    <mergeCell ref="P100:T100"/>
    <mergeCell ref="U100:AX100"/>
    <mergeCell ref="A101:O101"/>
    <mergeCell ref="P101:T101"/>
    <mergeCell ref="U101:AX101"/>
    <mergeCell ref="A102:O102"/>
    <mergeCell ref="P102:T102"/>
    <mergeCell ref="U102:AX102"/>
    <mergeCell ref="E18:U18"/>
    <mergeCell ref="E19:U19"/>
    <mergeCell ref="W19:AA19"/>
    <mergeCell ref="AB19:AE19"/>
    <mergeCell ref="AH19:AI19"/>
    <mergeCell ref="E20:U20"/>
    <mergeCell ref="W20:AA20"/>
    <mergeCell ref="AB20:AE20"/>
    <mergeCell ref="AH20:AI20"/>
    <mergeCell ref="E21:U21"/>
    <mergeCell ref="W21:AA21"/>
    <mergeCell ref="AB21:AE21"/>
    <mergeCell ref="AH21:AI21"/>
    <mergeCell ref="E22:U22"/>
    <mergeCell ref="W22:AA22"/>
    <mergeCell ref="AB22:AE22"/>
    <mergeCell ref="AH22:AI22"/>
    <mergeCell ref="AB32:AE32"/>
    <mergeCell ref="AH32:AI32"/>
    <mergeCell ref="AB29:AE29"/>
    <mergeCell ref="AH29:AI29"/>
    <mergeCell ref="E30:U30"/>
    <mergeCell ref="W30:AA30"/>
    <mergeCell ref="AB30:AE30"/>
    <mergeCell ref="AH30:AI30"/>
    <mergeCell ref="E33:U33"/>
    <mergeCell ref="W33:AA33"/>
    <mergeCell ref="AB33:AE33"/>
    <mergeCell ref="AH33:AI33"/>
    <mergeCell ref="E31:U31"/>
    <mergeCell ref="W31:AA31"/>
    <mergeCell ref="AB31:AE31"/>
    <mergeCell ref="AH31:AI31"/>
    <mergeCell ref="E32:U32"/>
    <mergeCell ref="W32:AA32"/>
  </mergeCells>
  <dataValidations count="1">
    <dataValidation type="list" allowBlank="1" showInputMessage="1" showErrorMessage="1" sqref="V28:V42 V18:V22">
      <formula1>"レ"</formula1>
    </dataValidation>
  </dataValidations>
  <printOptions/>
  <pageMargins left="0.7086614173228347" right="0.31496062992125984" top="0.5511811023622047" bottom="0" header="0.2755905511811024" footer="0.31496062992125984"/>
  <pageSetup fitToHeight="1" fitToWidth="1" horizontalDpi="600" verticalDpi="600" orientation="portrait" paperSize="9" scale="38" r:id="rId2"/>
  <headerFooter alignWithMargins="0">
    <oddFooter>&amp;L（治験依頼者、治験責任医師→病院長）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view="pageBreakPreview" zoomScaleSheetLayoutView="100" zoomScalePageLayoutView="0" workbookViewId="0" topLeftCell="A103">
      <selection activeCell="P20" sqref="P20"/>
    </sheetView>
  </sheetViews>
  <sheetFormatPr defaultColWidth="9.00390625" defaultRowHeight="13.5"/>
  <cols>
    <col min="10" max="10" width="3.25390625" style="0" customWidth="1"/>
  </cols>
  <sheetData>
    <row r="1" ht="13.5">
      <c r="A1" s="33" t="s">
        <v>56</v>
      </c>
    </row>
  </sheetData>
  <sheetProtection/>
  <hyperlinks>
    <hyperlink ref="A1" location="'書式20-1経費算定書'!BA9" display="経費算定書シートへ戻る"/>
  </hyperlinks>
  <printOptions/>
  <pageMargins left="0.82" right="0.4330708661417323" top="0.57" bottom="0.35433070866141736" header="0.31496062992125984" footer="0.1968503937007874"/>
  <pageSetup horizontalDpi="600" verticalDpi="600" orientation="portrait" paperSize="9" scale="96" r:id="rId4"/>
  <rowBreaks count="1" manualBreakCount="1">
    <brk id="61" max="10" man="1"/>
  </rowBreaks>
  <legacyDrawing r:id="rId3"/>
  <oleObjects>
    <oleObject progId="Document" shapeId="48855419" r:id="rId1"/>
    <oleObject progId="Document" shapeId="4885889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0780414b</dc:creator>
  <cp:keywords/>
  <dc:description/>
  <cp:lastModifiedBy>名大研究支援係</cp:lastModifiedBy>
  <cp:lastPrinted>2023-06-23T10:50:57Z</cp:lastPrinted>
  <dcterms:created xsi:type="dcterms:W3CDTF">2008-10-17T06:15:49Z</dcterms:created>
  <dcterms:modified xsi:type="dcterms:W3CDTF">2023-07-14T06:33:21Z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