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715" windowHeight="7230" activeTab="2"/>
  </bookViews>
  <sheets>
    <sheet name="書式20-1-2・ﾎﾟｲﾝﾄ算出表" sheetId="1" r:id="rId1"/>
    <sheet name="書式20-1経費算定書" sheetId="2" r:id="rId2"/>
    <sheet name="書式20-1・記入例　注意事項" sheetId="3" r:id="rId3"/>
    <sheet name="書式20-1・経費算定基準" sheetId="4" r:id="rId4"/>
    <sheet name="書式20-1-1・記入上の注意事項" sheetId="5" r:id="rId5"/>
  </sheets>
  <externalReferences>
    <externalReference r:id="rId8"/>
  </externalReferences>
  <definedNames>
    <definedName name="OLE_LINK1" localSheetId="1">'書式20-1経費算定書'!$E$21</definedName>
    <definedName name="_xlnm.Print_Area" localSheetId="3">'書式20-1・経費算定基準'!$A$3:$J$118</definedName>
    <definedName name="_xlnm.Print_Area" localSheetId="4">'書式20-1-1・記入上の注意事項'!$A$1:$J$61</definedName>
    <definedName name="_xlnm.Print_Area" localSheetId="0">'書式20-1-2・ﾎﾟｲﾝﾄ算出表'!$A$1:$AM$58</definedName>
    <definedName name="_xlnm.Print_Area" localSheetId="1">'書式20-1経費算定書'!$A$1:$AX$50</definedName>
    <definedName name="診療科">'[1]入力リスト'!$G$3:$G$45</definedName>
    <definedName name="投与期間">#REF!</definedName>
  </definedNames>
  <calcPr fullCalcOnLoad="1"/>
</workbook>
</file>

<file path=xl/comments1.xml><?xml version="1.0" encoding="utf-8"?>
<comments xmlns="http://schemas.openxmlformats.org/spreadsheetml/2006/main">
  <authors>
    <author>0791356B</author>
  </authors>
  <commentList>
    <comment ref="AL11" authorId="0">
      <text>
        <r>
          <rPr>
            <b/>
            <sz val="9"/>
            <rFont val="ＭＳ Ｐゴシック"/>
            <family val="3"/>
          </rPr>
          <t>該当する項目に関して、色のついたセルのリスト選択してください</t>
        </r>
      </text>
    </comment>
    <comment ref="AL41" authorId="0">
      <text>
        <r>
          <rPr>
            <b/>
            <sz val="9"/>
            <rFont val="ＭＳ Ｐゴシック"/>
            <family val="3"/>
          </rPr>
          <t>経費算定書に反映されます</t>
        </r>
      </text>
    </comment>
    <comment ref="AL55" authorId="0">
      <text>
        <r>
          <rPr>
            <b/>
            <sz val="9"/>
            <rFont val="ＭＳ Ｐゴシック"/>
            <family val="3"/>
          </rPr>
          <t>経費算定書に反映されます</t>
        </r>
      </text>
    </comment>
  </commentList>
</comments>
</file>

<file path=xl/sharedStrings.xml><?xml version="1.0" encoding="utf-8"?>
<sst xmlns="http://schemas.openxmlformats.org/spreadsheetml/2006/main" count="343" uniqueCount="191">
  <si>
    <t>継続</t>
  </si>
  <si>
    <t>回</t>
  </si>
  <si>
    <t>名大書式20-1</t>
  </si>
  <si>
    <t>整理番号</t>
  </si>
  <si>
    <t>区　　分</t>
  </si>
  <si>
    <t>名古屋大学医学部附属病院長　殿</t>
  </si>
  <si>
    <t>治験依頼者</t>
  </si>
  <si>
    <t>治験責任医師</t>
  </si>
  <si>
    <t>４．出来高払い以外の治験経費算定内訳</t>
  </si>
  <si>
    <t>区分</t>
  </si>
  <si>
    <t>費目</t>
  </si>
  <si>
    <t>金額(円)</t>
  </si>
  <si>
    <t>算定内訳</t>
  </si>
  <si>
    <t>直接経費</t>
  </si>
  <si>
    <t>品名、規格、数量×単価（円）</t>
  </si>
  <si>
    <t>今年度予定症例数</t>
  </si>
  <si>
    <t>今年度予定金額（円）</t>
  </si>
  <si>
    <t>年度</t>
  </si>
  <si>
    <t>新規</t>
  </si>
  <si>
    <t>継続</t>
  </si>
  <si>
    <t>回</t>
  </si>
  <si>
    <t>次年度以降年度別予定症例数</t>
  </si>
  <si>
    <t>次年度以降年度別予定金額（円）</t>
  </si>
  <si>
    <t>第3回</t>
  </si>
  <si>
    <t>第4回</t>
  </si>
  <si>
    <t>第5回</t>
  </si>
  <si>
    <t>５．出来高払いによる治験経費算定内訳</t>
  </si>
  <si>
    <t>※ 製造販売後臨床試験の場合はポイント数に0.8を、歯科用には0.1を乗ずる。</t>
  </si>
  <si>
    <t>□治験   　□製造販売後臨床試験</t>
  </si>
  <si>
    <t>第１回</t>
  </si>
  <si>
    <t>西暦　　　　　年　　　　月　　　　日　　　～　　　西暦　　　　　年　　　　月　　　　日</t>
  </si>
  <si>
    <t>名     称：</t>
  </si>
  <si>
    <t>１．治験課題名</t>
  </si>
  <si>
    <t>２．治験期間　　　</t>
  </si>
  <si>
    <t>３．診療科(部)</t>
  </si>
  <si>
    <t>年度</t>
  </si>
  <si>
    <t>新規</t>
  </si>
  <si>
    <t>第2回</t>
  </si>
  <si>
    <t>合計(1症例あたり)　　　</t>
  </si>
  <si>
    <t>ａ　 審査費</t>
  </si>
  <si>
    <t>ｂ　 旅費</t>
  </si>
  <si>
    <t>ｃ 　備品費</t>
  </si>
  <si>
    <t>ｄ　 ＣＲＣ経費</t>
  </si>
  <si>
    <t>ｅ　 臨床試験研究経費(症例発表等経費)</t>
  </si>
  <si>
    <t>ｆ　 管理費</t>
  </si>
  <si>
    <t>円×</t>
  </si>
  <si>
    <t>名古屋大学旅費規程により算定した額
(行先、日数、人数）</t>
  </si>
  <si>
    <t>×</t>
  </si>
  <si>
    <t>症例×</t>
  </si>
  <si>
    <t>ｇ　 計</t>
  </si>
  <si>
    <t>( ａ + ｂ + ｃ + ｄ + ｅ )×20%</t>
  </si>
  <si>
    <t>ａ + ｂ + ｃ + ｄ + ｅ + ｆ</t>
  </si>
  <si>
    <t>ｇ ×30%</t>
  </si>
  <si>
    <t>ｈ  間接経費</t>
  </si>
  <si>
    <t>ｊ  小計（今年度支払額）</t>
  </si>
  <si>
    <t>ｇ + ｈ + ｉ</t>
  </si>
  <si>
    <t>算定内訳</t>
  </si>
  <si>
    <t>ｌ  臨床試験研究経費</t>
  </si>
  <si>
    <t>m  被験者負担軽減費</t>
  </si>
  <si>
    <t>n  管理費</t>
  </si>
  <si>
    <t>ｏ 小計</t>
  </si>
  <si>
    <t>ｐ　 間接経費</t>
  </si>
  <si>
    <t>円×</t>
  </si>
  <si>
    <t>ポイント×</t>
  </si>
  <si>
    <t>×</t>
  </si>
  <si>
    <t>ｌ ＋ ｍ ＋ ｎ</t>
  </si>
  <si>
    <t>年</t>
  </si>
  <si>
    <t>月</t>
  </si>
  <si>
    <t>日</t>
  </si>
  <si>
    <t>治　験　経　費　算　定　書</t>
  </si>
  <si>
    <t>印</t>
  </si>
  <si>
    <t>代 表 者：</t>
  </si>
  <si>
    <t>氏　　名：</t>
  </si>
  <si>
    <t>(間接経費)</t>
  </si>
  <si>
    <t>(管理費)×</t>
  </si>
  <si>
    <t>第2回+第3回+第4回+第5回</t>
  </si>
  <si>
    <t>o ＋ ｐ</t>
  </si>
  <si>
    <t xml:space="preserve">※ 賃金単価について当該年度の治験期間が3月以下の場合は125,000円とする。 </t>
  </si>
  <si>
    <t>※ 賃金の第2回から第5回の支払いは、次年度以降とする。</t>
  </si>
  <si>
    <t>□医薬品　□医療機器　（□歯科用）</t>
  </si>
  <si>
    <t>（</t>
  </si>
  <si>
    <t>ポイント×</t>
  </si>
  <si>
    <t>回(1症例当たりの来院回数、入院の場合は入退院で1回)</t>
  </si>
  <si>
    <t>o ×30％</t>
  </si>
  <si>
    <t xml:space="preserve">  (症例発表等経費以外)</t>
  </si>
  <si>
    <t>■治験   　□製造販売後臨床試験</t>
  </si>
  <si>
    <t>■医薬品　□医療機器　（□歯科用）</t>
  </si>
  <si>
    <t>名古屋製薬株式会社</t>
  </si>
  <si>
    <t>名大　太郎</t>
  </si>
  <si>
    <t>代表取締役社長　医薬　有造</t>
  </si>
  <si>
    <t>整形外科</t>
  </si>
  <si>
    <t>○○患者を対象とした○○○の第Ⅱ/Ⅲ相臨床試験</t>
  </si>
  <si>
    <t>西暦</t>
  </si>
  <si>
    <t>～  西暦</t>
  </si>
  <si>
    <t>j　+　k</t>
  </si>
  <si>
    <t>j　+　k</t>
  </si>
  <si>
    <t xml:space="preserve">合計  </t>
  </si>
  <si>
    <t>k 小計　</t>
  </si>
  <si>
    <t>（ｌ  +  ｍ ）×20％</t>
  </si>
  <si>
    <t>合計(1症例あたり)　</t>
  </si>
  <si>
    <t>□ 新　規</t>
  </si>
  <si>
    <t>・</t>
  </si>
  <si>
    <t>□ 変　更</t>
  </si>
  <si>
    <t>）</t>
  </si>
  <si>
    <t>ｊ  小計（今年度支払額）</t>
  </si>
  <si>
    <t>ｉ 賃金</t>
  </si>
  <si>
    <t>k　小計　</t>
  </si>
  <si>
    <t>×</t>
  </si>
  <si>
    <t>（製造販売後臨床試験は0.8とする。）
（歯科は0.1とする）</t>
  </si>
  <si>
    <t>ｅ　 臨床試験研究経費(症例発表等経費)</t>
  </si>
  <si>
    <t xml:space="preserve">  (症例発表等経費以外)</t>
  </si>
  <si>
    <t>整理番号</t>
  </si>
  <si>
    <t>ウエイト</t>
  </si>
  <si>
    <t>ポイント</t>
  </si>
  <si>
    <t>Ⅰ</t>
  </si>
  <si>
    <t>Ⅱ</t>
  </si>
  <si>
    <t>Ⅲ</t>
  </si>
  <si>
    <t>(ウエイト×１)</t>
  </si>
  <si>
    <t>(ウエイト×３)</t>
  </si>
  <si>
    <t>(ウエイト×５)</t>
  </si>
  <si>
    <t>A</t>
  </si>
  <si>
    <t>症例発表</t>
  </si>
  <si>
    <t>1回</t>
  </si>
  <si>
    <t>B</t>
  </si>
  <si>
    <t>30枚以内</t>
  </si>
  <si>
    <t>51枚以上</t>
  </si>
  <si>
    <t>□</t>
  </si>
  <si>
    <t>製造販売後臨床試験</t>
  </si>
  <si>
    <t>ポピュレーション</t>
  </si>
  <si>
    <t>成人</t>
  </si>
  <si>
    <t>新生児
低体重出生児</t>
  </si>
  <si>
    <t>C</t>
  </si>
  <si>
    <t>D</t>
  </si>
  <si>
    <t>E</t>
  </si>
  <si>
    <t>承認申請に使用される文書もしくは再審査・再評価申請用の文書等の作成</t>
  </si>
  <si>
    <t>25項目以内</t>
  </si>
  <si>
    <t>26～50項目
以内</t>
  </si>
  <si>
    <r>
      <t xml:space="preserve">小児・成人
</t>
    </r>
    <r>
      <rPr>
        <sz val="8"/>
        <color indexed="8"/>
        <rFont val="ＭＳ Ｐゴシック"/>
        <family val="3"/>
      </rPr>
      <t>(高齢者、肝・腎障害等合併症有)</t>
    </r>
  </si>
  <si>
    <t>治験</t>
  </si>
  <si>
    <t>□</t>
  </si>
  <si>
    <t>区　　分</t>
  </si>
  <si>
    <t>　個々の治験について、要素毎に該当するポイントを求め、そのポイント合計したものをその試験のポイント数とする。</t>
  </si>
  <si>
    <t>要　素</t>
  </si>
  <si>
    <t>記入例　注意事項シートへ</t>
  </si>
  <si>
    <t>記入上の注意シートへ</t>
  </si>
  <si>
    <t>経費算定書シートへ戻る</t>
  </si>
  <si>
    <t>経費算定基準シートへ</t>
  </si>
  <si>
    <t>(作成の参考)</t>
  </si>
  <si>
    <t>ポイント算出表シートへ戻る</t>
  </si>
  <si>
    <t>医療機器</t>
  </si>
  <si>
    <t>書式20-1-2</t>
  </si>
  <si>
    <t>臨床試験研究経費ポイント算出表（医療機器）</t>
  </si>
  <si>
    <t>機器の使用目的</t>
  </si>
  <si>
    <t>・歯科材料(インプラントを除く)
・家庭用医療機器(注1)
・Ⅱ及びⅢを除くその他の医療機器</t>
  </si>
  <si>
    <t>・薬事法により設置管理が求められる大型機器(注2)
・体内埋込み医療機器(注3)
・体内と体外を連結する医療機器(注4)</t>
  </si>
  <si>
    <t>・新構造医療機器(注5)</t>
  </si>
  <si>
    <t>観察回数</t>
  </si>
  <si>
    <t>5回以内</t>
  </si>
  <si>
    <t>6～20回</t>
  </si>
  <si>
    <t>21回以上</t>
  </si>
  <si>
    <t>51項目以上</t>
  </si>
  <si>
    <t>1～5項目</t>
  </si>
  <si>
    <t>大型機器の設置管理</t>
  </si>
  <si>
    <t>診療報酬点数のない診療法を習得する関係者</t>
  </si>
  <si>
    <t>1～10人</t>
  </si>
  <si>
    <t>11人以上</t>
  </si>
  <si>
    <t>有</t>
  </si>
  <si>
    <t>F</t>
  </si>
  <si>
    <t>G</t>
  </si>
  <si>
    <t>I</t>
  </si>
  <si>
    <t>H</t>
  </si>
  <si>
    <t>小計(A～E)</t>
  </si>
  <si>
    <t>小計（F～I）</t>
  </si>
  <si>
    <t>診療報酬点数のない
検査項目数</t>
  </si>
  <si>
    <t>診療報酬点数のある検査・自他覚症状観察項目
(受信1回当り)</t>
  </si>
  <si>
    <t>6～20項目</t>
  </si>
  <si>
    <t>21項目以上</t>
  </si>
  <si>
    <t>31～50枚</t>
  </si>
  <si>
    <t xml:space="preserve">臨床試験研究経費ポイント算出表（医療機器）　記入上の注意事項
</t>
  </si>
  <si>
    <t>（注1）</t>
  </si>
  <si>
    <t>要素ＡのポイントⅠ欄の歯科材料（インプラントを除く）及び家庭用医療機器にあっては、ウエイトを１とする。</t>
  </si>
  <si>
    <t>（注2）</t>
  </si>
  <si>
    <t xml:space="preserve">要素ＡのポイントⅡ欄の大型機器は、薬事法により設置管理の求められる医療機器とする。
（平成７年６月厚生省告示第１２９号で指定された医療機器）
</t>
  </si>
  <si>
    <t>（注3）</t>
  </si>
  <si>
    <t>同欄の体内植込み医療機器は、患者の体内に手術して植込む医療機器とする。</t>
  </si>
  <si>
    <t>（注4）</t>
  </si>
  <si>
    <t xml:space="preserve">同欄の体内と体外を連結する医療機器は、
①組織・骨・歯と体外を連結して処置や手術に用いる医療機器で接触時間が２４時間以上とする。
②循環血液と接触する医療機器とする。
</t>
  </si>
  <si>
    <t>（注5）</t>
  </si>
  <si>
    <t>要素ＡのポイントⅢ欄の新構造医療機器とは、既承認医療機器と基本的な構造・原理が異なり全くの新規性を有するものとする。</t>
  </si>
  <si>
    <t>ﾎﾟｲﾝﾄ算出表シートへ</t>
  </si>
  <si>
    <t>経費算定書シートへ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</si>
</sst>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.00_ "/>
    <numFmt numFmtId="178" formatCode="#,##0_);[Red]\(#,##0\)"/>
    <numFmt numFmtId="179" formatCode="0.00_ "/>
    <numFmt numFmtId="180" formatCode="#,##0_ "/>
    <numFmt numFmtId="181" formatCode="[$-F800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&quot;ｳｴｲﾄ8&quot;0_ "/>
    <numFmt numFmtId="188" formatCode="&quot;ｳｴｲﾄ×&quot;0_ "/>
    <numFmt numFmtId="189" formatCode="&quot;ウエイト＝&quot;0"/>
    <numFmt numFmtId="190" formatCode="&quot;ウエイト×&quot;0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i/>
      <sz val="36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tted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 diagonalUp="1">
      <left style="hair"/>
      <right style="thin"/>
      <top style="thin"/>
      <bottom style="thin"/>
      <diagonal style="hair"/>
    </border>
    <border diagonalUp="1">
      <left style="thin"/>
      <right style="thin"/>
      <top style="thin"/>
      <bottom style="thin"/>
      <diagonal style="hair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9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3" fillId="0" borderId="0" xfId="62">
      <alignment vertical="center"/>
      <protection/>
    </xf>
    <xf numFmtId="0" fontId="33" fillId="0" borderId="0" xfId="62" applyBorder="1" applyAlignment="1">
      <alignment vertical="center"/>
      <protection/>
    </xf>
    <xf numFmtId="0" fontId="33" fillId="0" borderId="0" xfId="62" applyBorder="1">
      <alignment vertical="center"/>
      <protection/>
    </xf>
    <xf numFmtId="0" fontId="33" fillId="0" borderId="10" xfId="62" applyBorder="1" applyAlignment="1">
      <alignment vertical="center"/>
      <protection/>
    </xf>
    <xf numFmtId="0" fontId="52" fillId="0" borderId="20" xfId="62" applyFont="1" applyBorder="1" applyAlignment="1">
      <alignment vertical="center"/>
      <protection/>
    </xf>
    <xf numFmtId="0" fontId="52" fillId="0" borderId="17" xfId="62" applyFont="1" applyBorder="1" applyAlignment="1">
      <alignment vertical="center"/>
      <protection/>
    </xf>
    <xf numFmtId="0" fontId="52" fillId="0" borderId="13" xfId="62" applyFont="1" applyBorder="1" applyAlignment="1">
      <alignment vertical="center"/>
      <protection/>
    </xf>
    <xf numFmtId="0" fontId="52" fillId="0" borderId="10" xfId="62" applyFont="1" applyBorder="1" applyAlignment="1">
      <alignment vertical="center"/>
      <protection/>
    </xf>
    <xf numFmtId="0" fontId="52" fillId="0" borderId="0" xfId="62" applyFont="1">
      <alignment vertical="center"/>
      <protection/>
    </xf>
    <xf numFmtId="0" fontId="33" fillId="0" borderId="17" xfId="62" applyBorder="1">
      <alignment vertical="center"/>
      <protection/>
    </xf>
    <xf numFmtId="0" fontId="52" fillId="0" borderId="17" xfId="62" applyFont="1" applyBorder="1">
      <alignment vertical="center"/>
      <protection/>
    </xf>
    <xf numFmtId="0" fontId="52" fillId="0" borderId="21" xfId="62" applyFont="1" applyBorder="1">
      <alignment vertical="center"/>
      <protection/>
    </xf>
    <xf numFmtId="0" fontId="33" fillId="0" borderId="10" xfId="62" applyBorder="1">
      <alignment vertical="center"/>
      <protection/>
    </xf>
    <xf numFmtId="0" fontId="33" fillId="0" borderId="14" xfId="62" applyBorder="1">
      <alignment vertical="center"/>
      <protection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38" fillId="0" borderId="0" xfId="43" applyAlignment="1" quotePrefix="1">
      <alignment vertical="center"/>
    </xf>
    <xf numFmtId="0" fontId="38" fillId="0" borderId="0" xfId="43" applyAlignment="1">
      <alignment vertical="center"/>
    </xf>
    <xf numFmtId="0" fontId="38" fillId="0" borderId="0" xfId="43" applyAlignment="1">
      <alignment vertical="center"/>
    </xf>
    <xf numFmtId="38" fontId="33" fillId="0" borderId="0" xfId="5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53" fillId="0" borderId="0" xfId="62" applyFont="1" applyAlignment="1">
      <alignment vertical="center"/>
      <protection/>
    </xf>
    <xf numFmtId="20" fontId="33" fillId="0" borderId="0" xfId="62" applyNumberFormat="1">
      <alignment vertical="center"/>
      <protection/>
    </xf>
    <xf numFmtId="0" fontId="33" fillId="0" borderId="0" xfId="62" applyAlignment="1">
      <alignment vertical="top" wrapText="1"/>
      <protection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33" fillId="0" borderId="23" xfId="62" applyBorder="1" applyAlignment="1">
      <alignment horizontal="center" vertical="center"/>
      <protection/>
    </xf>
    <xf numFmtId="0" fontId="33" fillId="0" borderId="24" xfId="62" applyBorder="1" applyAlignment="1">
      <alignment horizontal="center" vertical="center"/>
      <protection/>
    </xf>
    <xf numFmtId="0" fontId="52" fillId="3" borderId="20" xfId="62" applyFont="1" applyFill="1" applyBorder="1" applyAlignment="1" applyProtection="1">
      <alignment horizontal="center" vertical="center"/>
      <protection locked="0"/>
    </xf>
    <xf numFmtId="0" fontId="52" fillId="3" borderId="22" xfId="62" applyFont="1" applyFill="1" applyBorder="1" applyAlignment="1" applyProtection="1">
      <alignment horizontal="center" vertical="center"/>
      <protection locked="0"/>
    </xf>
    <xf numFmtId="0" fontId="52" fillId="3" borderId="13" xfId="62" applyFont="1" applyFill="1" applyBorder="1" applyAlignment="1" applyProtection="1">
      <alignment horizontal="center" vertical="center"/>
      <protection locked="0"/>
    </xf>
    <xf numFmtId="0" fontId="54" fillId="0" borderId="25" xfId="62" applyFont="1" applyBorder="1" applyAlignment="1">
      <alignment horizontal="center" vertical="center"/>
      <protection/>
    </xf>
    <xf numFmtId="0" fontId="54" fillId="0" borderId="26" xfId="62" applyFont="1" applyBorder="1" applyAlignment="1">
      <alignment horizontal="center" vertical="center"/>
      <protection/>
    </xf>
    <xf numFmtId="0" fontId="54" fillId="0" borderId="16" xfId="62" applyFont="1" applyBorder="1" applyAlignment="1">
      <alignment horizontal="center" vertical="center"/>
      <protection/>
    </xf>
    <xf numFmtId="0" fontId="54" fillId="0" borderId="27" xfId="62" applyFont="1" applyBorder="1" applyAlignment="1">
      <alignment horizontal="center" vertical="center"/>
      <protection/>
    </xf>
    <xf numFmtId="0" fontId="52" fillId="0" borderId="28" xfId="62" applyFont="1" applyFill="1" applyBorder="1" applyAlignment="1" applyProtection="1">
      <alignment horizontal="center" vertical="center"/>
      <protection locked="0"/>
    </xf>
    <xf numFmtId="0" fontId="52" fillId="0" borderId="29" xfId="62" applyFont="1" applyFill="1" applyBorder="1" applyAlignment="1" applyProtection="1">
      <alignment horizontal="center" vertical="center"/>
      <protection locked="0"/>
    </xf>
    <xf numFmtId="0" fontId="52" fillId="0" borderId="30" xfId="62" applyFont="1" applyFill="1" applyBorder="1" applyAlignment="1" applyProtection="1">
      <alignment horizontal="center" vertical="center"/>
      <protection locked="0"/>
    </xf>
    <xf numFmtId="0" fontId="52" fillId="0" borderId="31" xfId="62" applyFont="1" applyFill="1" applyBorder="1" applyAlignment="1" applyProtection="1">
      <alignment horizontal="center" vertical="center"/>
      <protection locked="0"/>
    </xf>
    <xf numFmtId="0" fontId="33" fillId="0" borderId="32" xfId="62" applyBorder="1" applyAlignment="1">
      <alignment horizontal="center" vertical="center"/>
      <protection/>
    </xf>
    <xf numFmtId="0" fontId="33" fillId="0" borderId="26" xfId="62" applyBorder="1" applyAlignment="1">
      <alignment horizontal="center" vertical="center"/>
      <protection/>
    </xf>
    <xf numFmtId="0" fontId="54" fillId="0" borderId="32" xfId="62" applyFont="1" applyBorder="1" applyAlignment="1">
      <alignment horizontal="center" vertical="center" wrapText="1"/>
      <protection/>
    </xf>
    <xf numFmtId="0" fontId="54" fillId="0" borderId="26" xfId="62" applyFont="1" applyBorder="1" applyAlignment="1">
      <alignment horizontal="center" vertical="center" wrapText="1"/>
      <protection/>
    </xf>
    <xf numFmtId="0" fontId="33" fillId="0" borderId="32" xfId="62" applyBorder="1" applyAlignment="1">
      <alignment horizontal="center" vertical="center" wrapText="1"/>
      <protection/>
    </xf>
    <xf numFmtId="0" fontId="33" fillId="0" borderId="26" xfId="62" applyBorder="1" applyAlignment="1">
      <alignment horizontal="center" vertical="center" wrapText="1"/>
      <protection/>
    </xf>
    <xf numFmtId="0" fontId="54" fillId="0" borderId="33" xfId="62" applyFont="1" applyBorder="1" applyAlignment="1">
      <alignment horizontal="center" vertical="center"/>
      <protection/>
    </xf>
    <xf numFmtId="0" fontId="54" fillId="0" borderId="14" xfId="62" applyFont="1" applyBorder="1" applyAlignment="1">
      <alignment horizontal="center" vertical="center"/>
      <protection/>
    </xf>
    <xf numFmtId="0" fontId="54" fillId="0" borderId="32" xfId="62" applyFont="1" applyBorder="1" applyAlignment="1">
      <alignment horizontal="center" vertical="center"/>
      <protection/>
    </xf>
    <xf numFmtId="0" fontId="33" fillId="0" borderId="34" xfId="62" applyBorder="1" applyAlignment="1">
      <alignment horizontal="center" vertical="center"/>
      <protection/>
    </xf>
    <xf numFmtId="0" fontId="33" fillId="0" borderId="11" xfId="62" applyBorder="1" applyAlignment="1">
      <alignment horizontal="center" vertical="center"/>
      <protection/>
    </xf>
    <xf numFmtId="0" fontId="33" fillId="0" borderId="35" xfId="62" applyBorder="1" applyAlignment="1">
      <alignment horizontal="center" vertical="center"/>
      <protection/>
    </xf>
    <xf numFmtId="0" fontId="33" fillId="0" borderId="36" xfId="62" applyBorder="1" applyAlignment="1">
      <alignment horizontal="center" vertical="center"/>
      <protection/>
    </xf>
    <xf numFmtId="0" fontId="33" fillId="0" borderId="37" xfId="62" applyBorder="1" applyAlignment="1">
      <alignment horizontal="center" vertical="center"/>
      <protection/>
    </xf>
    <xf numFmtId="0" fontId="33" fillId="0" borderId="38" xfId="62" applyBorder="1" applyAlignment="1">
      <alignment horizontal="center" vertical="center"/>
      <protection/>
    </xf>
    <xf numFmtId="0" fontId="54" fillId="0" borderId="26" xfId="62" applyFont="1" applyBorder="1" applyAlignment="1">
      <alignment horizontal="center" vertical="center" textRotation="255"/>
      <protection/>
    </xf>
    <xf numFmtId="0" fontId="54" fillId="0" borderId="39" xfId="62" applyFont="1" applyBorder="1" applyAlignment="1">
      <alignment horizontal="center" vertical="center" textRotation="255"/>
      <protection/>
    </xf>
    <xf numFmtId="0" fontId="54" fillId="0" borderId="40" xfId="62" applyFont="1" applyBorder="1" applyAlignment="1">
      <alignment horizontal="center" vertical="center" textRotation="255"/>
      <protection/>
    </xf>
    <xf numFmtId="0" fontId="54" fillId="0" borderId="23" xfId="62" applyFont="1" applyBorder="1" applyAlignment="1">
      <alignment horizontal="center" vertical="center" textRotation="255"/>
      <protection/>
    </xf>
    <xf numFmtId="0" fontId="54" fillId="0" borderId="24" xfId="62" applyFont="1" applyBorder="1" applyAlignment="1">
      <alignment horizontal="center" vertical="center" textRotation="255"/>
      <protection/>
    </xf>
    <xf numFmtId="0" fontId="52" fillId="33" borderId="20" xfId="62" applyFont="1" applyFill="1" applyBorder="1" applyAlignment="1" applyProtection="1">
      <alignment horizontal="center" vertical="center"/>
      <protection locked="0"/>
    </xf>
    <xf numFmtId="0" fontId="52" fillId="33" borderId="22" xfId="62" applyFont="1" applyFill="1" applyBorder="1" applyAlignment="1" applyProtection="1">
      <alignment horizontal="center" vertical="center"/>
      <protection locked="0"/>
    </xf>
    <xf numFmtId="0" fontId="52" fillId="33" borderId="13" xfId="62" applyFont="1" applyFill="1" applyBorder="1" applyAlignment="1" applyProtection="1">
      <alignment horizontal="center" vertical="center"/>
      <protection locked="0"/>
    </xf>
    <xf numFmtId="0" fontId="33" fillId="0" borderId="0" xfId="62" applyBorder="1" applyAlignment="1">
      <alignment horizontal="right" vertical="center"/>
      <protection/>
    </xf>
    <xf numFmtId="0" fontId="52" fillId="0" borderId="41" xfId="62" applyFont="1" applyFill="1" applyBorder="1" applyAlignment="1" applyProtection="1">
      <alignment horizontal="center" vertical="center"/>
      <protection locked="0"/>
    </xf>
    <xf numFmtId="0" fontId="52" fillId="0" borderId="42" xfId="62" applyFont="1" applyFill="1" applyBorder="1" applyAlignment="1" applyProtection="1">
      <alignment horizontal="center" vertical="center"/>
      <protection locked="0"/>
    </xf>
    <xf numFmtId="0" fontId="52" fillId="0" borderId="43" xfId="62" applyFont="1" applyFill="1" applyBorder="1" applyAlignment="1" applyProtection="1">
      <alignment horizontal="center" vertical="center"/>
      <protection locked="0"/>
    </xf>
    <xf numFmtId="0" fontId="52" fillId="0" borderId="44" xfId="62" applyFont="1" applyFill="1" applyBorder="1" applyAlignment="1" applyProtection="1">
      <alignment horizontal="center" vertical="center"/>
      <protection locked="0"/>
    </xf>
    <xf numFmtId="0" fontId="52" fillId="0" borderId="45" xfId="62" applyFont="1" applyFill="1" applyBorder="1" applyAlignment="1" applyProtection="1">
      <alignment horizontal="center" vertical="center"/>
      <protection locked="0"/>
    </xf>
    <xf numFmtId="0" fontId="54" fillId="0" borderId="46" xfId="62" applyFont="1" applyBorder="1" applyAlignment="1">
      <alignment horizontal="center" vertical="center"/>
      <protection/>
    </xf>
    <xf numFmtId="0" fontId="54" fillId="0" borderId="21" xfId="62" applyFont="1" applyBorder="1" applyAlignment="1">
      <alignment horizontal="center" vertical="center"/>
      <protection/>
    </xf>
    <xf numFmtId="0" fontId="54" fillId="0" borderId="47" xfId="62" applyFont="1" applyBorder="1" applyAlignment="1">
      <alignment horizontal="center" vertical="center"/>
      <protection/>
    </xf>
    <xf numFmtId="0" fontId="54" fillId="0" borderId="25" xfId="62" applyFont="1" applyBorder="1" applyAlignment="1">
      <alignment horizontal="center" vertical="center" wrapText="1"/>
      <protection/>
    </xf>
    <xf numFmtId="0" fontId="33" fillId="0" borderId="47" xfId="62" applyBorder="1" applyAlignment="1">
      <alignment horizontal="center" vertical="center"/>
      <protection/>
    </xf>
    <xf numFmtId="0" fontId="54" fillId="0" borderId="47" xfId="62" applyFont="1" applyBorder="1" applyAlignment="1">
      <alignment horizontal="center" vertical="center" wrapText="1"/>
      <protection/>
    </xf>
    <xf numFmtId="0" fontId="33" fillId="0" borderId="47" xfId="62" applyBorder="1" applyAlignment="1">
      <alignment horizontal="center" vertical="center" wrapText="1"/>
      <protection/>
    </xf>
    <xf numFmtId="0" fontId="52" fillId="0" borderId="25" xfId="62" applyFont="1" applyBorder="1" applyAlignment="1">
      <alignment horizontal="center" vertical="center"/>
      <protection/>
    </xf>
    <xf numFmtId="0" fontId="52" fillId="0" borderId="16" xfId="62" applyFont="1" applyBorder="1" applyAlignment="1">
      <alignment horizontal="center" vertical="center"/>
      <protection/>
    </xf>
    <xf numFmtId="0" fontId="52" fillId="0" borderId="26" xfId="62" applyFont="1" applyBorder="1" applyAlignment="1">
      <alignment horizontal="center" vertical="center"/>
      <protection/>
    </xf>
    <xf numFmtId="0" fontId="52" fillId="0" borderId="25" xfId="62" applyFont="1" applyBorder="1" applyAlignment="1">
      <alignment horizontal="center" vertical="center" wrapText="1"/>
      <protection/>
    </xf>
    <xf numFmtId="0" fontId="52" fillId="0" borderId="16" xfId="62" applyFont="1" applyBorder="1" applyAlignment="1">
      <alignment horizontal="center" vertical="center" wrapText="1"/>
      <protection/>
    </xf>
    <xf numFmtId="0" fontId="52" fillId="0" borderId="27" xfId="62" applyFont="1" applyBorder="1" applyAlignment="1">
      <alignment horizontal="center" vertical="center"/>
      <protection/>
    </xf>
    <xf numFmtId="0" fontId="54" fillId="0" borderId="20" xfId="62" applyFont="1" applyBorder="1" applyAlignment="1">
      <alignment horizontal="center" vertical="center" wrapText="1"/>
      <protection/>
    </xf>
    <xf numFmtId="0" fontId="54" fillId="0" borderId="17" xfId="62" applyFont="1" applyBorder="1" applyAlignment="1">
      <alignment horizontal="center" vertical="center" wrapText="1"/>
      <protection/>
    </xf>
    <xf numFmtId="0" fontId="54" fillId="0" borderId="21" xfId="62" applyFont="1" applyBorder="1" applyAlignment="1">
      <alignment horizontal="center" vertical="center" wrapText="1"/>
      <protection/>
    </xf>
    <xf numFmtId="0" fontId="54" fillId="0" borderId="22" xfId="62" applyFont="1" applyBorder="1" applyAlignment="1">
      <alignment horizontal="center" vertical="center" wrapText="1"/>
      <protection/>
    </xf>
    <xf numFmtId="0" fontId="54" fillId="0" borderId="0" xfId="62" applyFont="1" applyBorder="1" applyAlignment="1">
      <alignment horizontal="center" vertical="center" wrapText="1"/>
      <protection/>
    </xf>
    <xf numFmtId="0" fontId="54" fillId="0" borderId="12" xfId="62" applyFont="1" applyBorder="1" applyAlignment="1">
      <alignment horizontal="center" vertical="center" wrapText="1"/>
      <protection/>
    </xf>
    <xf numFmtId="0" fontId="54" fillId="0" borderId="48" xfId="62" applyFont="1" applyBorder="1" applyAlignment="1">
      <alignment horizontal="center" vertical="center" wrapText="1"/>
      <protection/>
    </xf>
    <xf numFmtId="0" fontId="54" fillId="0" borderId="37" xfId="62" applyFont="1" applyBorder="1" applyAlignment="1">
      <alignment horizontal="center" vertical="center" wrapText="1"/>
      <protection/>
    </xf>
    <xf numFmtId="0" fontId="54" fillId="0" borderId="49" xfId="62" applyFont="1" applyBorder="1" applyAlignment="1">
      <alignment horizontal="center" vertical="center" wrapText="1"/>
      <protection/>
    </xf>
    <xf numFmtId="0" fontId="52" fillId="0" borderId="20" xfId="62" applyFont="1" applyBorder="1" applyAlignment="1">
      <alignment horizontal="center" vertical="center"/>
      <protection/>
    </xf>
    <xf numFmtId="0" fontId="52" fillId="0" borderId="17" xfId="62" applyFont="1" applyBorder="1" applyAlignment="1">
      <alignment horizontal="center" vertical="center"/>
      <protection/>
    </xf>
    <xf numFmtId="0" fontId="52" fillId="0" borderId="21" xfId="62" applyFont="1" applyBorder="1" applyAlignment="1">
      <alignment horizontal="center" vertical="center"/>
      <protection/>
    </xf>
    <xf numFmtId="0" fontId="52" fillId="0" borderId="13" xfId="62" applyFont="1" applyBorder="1" applyAlignment="1">
      <alignment horizontal="center" vertical="center"/>
      <protection/>
    </xf>
    <xf numFmtId="0" fontId="52" fillId="0" borderId="10" xfId="62" applyFont="1" applyBorder="1" applyAlignment="1">
      <alignment horizontal="center" vertical="center"/>
      <protection/>
    </xf>
    <xf numFmtId="0" fontId="52" fillId="0" borderId="14" xfId="62" applyFont="1" applyBorder="1" applyAlignment="1">
      <alignment horizontal="center" vertical="center"/>
      <protection/>
    </xf>
    <xf numFmtId="0" fontId="33" fillId="0" borderId="39" xfId="62" applyBorder="1" applyAlignment="1">
      <alignment horizontal="center" vertical="center"/>
      <protection/>
    </xf>
    <xf numFmtId="0" fontId="33" fillId="0" borderId="40" xfId="62" applyBorder="1" applyAlignment="1">
      <alignment horizontal="center" vertical="center"/>
      <protection/>
    </xf>
    <xf numFmtId="0" fontId="33" fillId="0" borderId="50" xfId="62" applyBorder="1" applyAlignment="1">
      <alignment horizontal="center" vertical="center"/>
      <protection/>
    </xf>
    <xf numFmtId="0" fontId="33" fillId="0" borderId="51" xfId="62" applyBorder="1" applyAlignment="1">
      <alignment horizontal="center" vertical="center"/>
      <protection/>
    </xf>
    <xf numFmtId="0" fontId="33" fillId="0" borderId="0" xfId="62" applyBorder="1" applyAlignment="1">
      <alignment horizontal="center" vertical="center"/>
      <protection/>
    </xf>
    <xf numFmtId="0" fontId="54" fillId="0" borderId="52" xfId="62" applyFont="1" applyBorder="1" applyAlignment="1">
      <alignment horizontal="center" vertical="center"/>
      <protection/>
    </xf>
    <xf numFmtId="0" fontId="54" fillId="0" borderId="17" xfId="62" applyFont="1" applyBorder="1" applyAlignment="1">
      <alignment horizontal="center" vertical="center"/>
      <protection/>
    </xf>
    <xf numFmtId="0" fontId="54" fillId="0" borderId="53" xfId="62" applyFont="1" applyBorder="1" applyAlignment="1">
      <alignment horizontal="center" vertical="center"/>
      <protection/>
    </xf>
    <xf numFmtId="0" fontId="54" fillId="0" borderId="0" xfId="62" applyFont="1" applyBorder="1" applyAlignment="1">
      <alignment horizontal="center" vertical="center"/>
      <protection/>
    </xf>
    <xf numFmtId="0" fontId="54" fillId="0" borderId="12" xfId="62" applyFont="1" applyBorder="1" applyAlignment="1">
      <alignment horizontal="center" vertical="center"/>
      <protection/>
    </xf>
    <xf numFmtId="0" fontId="54" fillId="0" borderId="54" xfId="62" applyFont="1" applyBorder="1" applyAlignment="1">
      <alignment horizontal="center" vertical="center"/>
      <protection/>
    </xf>
    <xf numFmtId="0" fontId="54" fillId="0" borderId="10" xfId="62" applyFont="1" applyBorder="1" applyAlignment="1">
      <alignment horizontal="center" vertical="center"/>
      <protection/>
    </xf>
    <xf numFmtId="0" fontId="33" fillId="0" borderId="0" xfId="62" applyAlignment="1">
      <alignment horizontal="left" vertical="top" wrapText="1"/>
      <protection/>
    </xf>
    <xf numFmtId="0" fontId="53" fillId="0" borderId="0" xfId="62" applyFont="1" applyAlignment="1">
      <alignment horizontal="center" vertical="center"/>
      <protection/>
    </xf>
    <xf numFmtId="0" fontId="52" fillId="0" borderId="15" xfId="62" applyFont="1" applyBorder="1" applyAlignment="1">
      <alignment horizontal="center" vertical="center"/>
      <protection/>
    </xf>
    <xf numFmtId="0" fontId="33" fillId="0" borderId="20" xfId="62" applyBorder="1" applyAlignment="1">
      <alignment horizontal="center" vertical="center"/>
      <protection/>
    </xf>
    <xf numFmtId="0" fontId="33" fillId="0" borderId="17" xfId="62" applyBorder="1" applyAlignment="1">
      <alignment horizontal="center" vertical="center"/>
      <protection/>
    </xf>
    <xf numFmtId="0" fontId="33" fillId="0" borderId="55" xfId="62" applyBorder="1" applyAlignment="1">
      <alignment horizontal="center" vertical="center"/>
      <protection/>
    </xf>
    <xf numFmtId="0" fontId="33" fillId="0" borderId="13" xfId="62" applyBorder="1" applyAlignment="1">
      <alignment horizontal="center" vertical="center"/>
      <protection/>
    </xf>
    <xf numFmtId="0" fontId="33" fillId="0" borderId="10" xfId="62" applyBorder="1" applyAlignment="1">
      <alignment horizontal="center" vertical="center"/>
      <protection/>
    </xf>
    <xf numFmtId="0" fontId="33" fillId="0" borderId="56" xfId="62" applyBorder="1" applyAlignment="1">
      <alignment horizontal="center" vertical="center"/>
      <protection/>
    </xf>
    <xf numFmtId="0" fontId="3" fillId="0" borderId="57" xfId="0" applyFont="1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81" fontId="3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0" fontId="3" fillId="0" borderId="60" xfId="0" applyNumberFormat="1" applyFont="1" applyBorder="1" applyAlignment="1">
      <alignment vertical="center"/>
    </xf>
    <xf numFmtId="180" fontId="0" fillId="0" borderId="61" xfId="0" applyNumberFormat="1" applyBorder="1" applyAlignment="1">
      <alignment vertical="center"/>
    </xf>
    <xf numFmtId="0" fontId="3" fillId="0" borderId="62" xfId="0" applyFont="1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3" fontId="0" fillId="35" borderId="20" xfId="0" applyNumberFormat="1" applyFont="1" applyFill="1" applyBorder="1" applyAlignment="1">
      <alignment horizontal="center" vertical="center"/>
    </xf>
    <xf numFmtId="3" fontId="0" fillId="35" borderId="17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 wrapText="1"/>
    </xf>
    <xf numFmtId="3" fontId="0" fillId="35" borderId="13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3" xfId="0" applyFont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3" fillId="0" borderId="2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3" fontId="0" fillId="35" borderId="69" xfId="0" applyNumberFormat="1" applyFont="1" applyFill="1" applyBorder="1" applyAlignment="1">
      <alignment horizontal="center" vertical="center"/>
    </xf>
    <xf numFmtId="3" fontId="0" fillId="35" borderId="18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34" borderId="71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/>
    </xf>
    <xf numFmtId="178" fontId="3" fillId="0" borderId="27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27" xfId="0" applyNumberFormat="1" applyFont="1" applyBorder="1" applyAlignment="1" quotePrefix="1">
      <alignment vertical="center"/>
    </xf>
    <xf numFmtId="178" fontId="3" fillId="34" borderId="27" xfId="0" applyNumberFormat="1" applyFont="1" applyFill="1" applyBorder="1" applyAlignment="1">
      <alignment vertical="center"/>
    </xf>
    <xf numFmtId="178" fontId="3" fillId="34" borderId="15" xfId="0" applyNumberFormat="1" applyFont="1" applyFill="1" applyBorder="1" applyAlignment="1">
      <alignment vertical="center"/>
    </xf>
    <xf numFmtId="178" fontId="3" fillId="34" borderId="20" xfId="0" applyNumberFormat="1" applyFont="1" applyFill="1" applyBorder="1" applyAlignment="1">
      <alignment vertical="center"/>
    </xf>
    <xf numFmtId="178" fontId="3" fillId="34" borderId="17" xfId="0" applyNumberFormat="1" applyFont="1" applyFill="1" applyBorder="1" applyAlignment="1">
      <alignment vertical="center"/>
    </xf>
    <xf numFmtId="178" fontId="3" fillId="34" borderId="21" xfId="0" applyNumberFormat="1" applyFont="1" applyFill="1" applyBorder="1" applyAlignment="1">
      <alignment vertical="center"/>
    </xf>
    <xf numFmtId="178" fontId="3" fillId="34" borderId="13" xfId="0" applyNumberFormat="1" applyFont="1" applyFill="1" applyBorder="1" applyAlignment="1">
      <alignment vertical="center"/>
    </xf>
    <xf numFmtId="178" fontId="3" fillId="34" borderId="10" xfId="0" applyNumberFormat="1" applyFont="1" applyFill="1" applyBorder="1" applyAlignment="1">
      <alignment vertical="center"/>
    </xf>
    <xf numFmtId="178" fontId="3" fillId="34" borderId="14" xfId="0" applyNumberFormat="1" applyFont="1" applyFill="1" applyBorder="1" applyAlignment="1">
      <alignment vertical="center"/>
    </xf>
    <xf numFmtId="180" fontId="3" fillId="0" borderId="69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80" fontId="3" fillId="0" borderId="73" xfId="0" applyNumberFormat="1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0" fontId="3" fillId="0" borderId="20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3" fontId="0" fillId="35" borderId="22" xfId="0" applyNumberFormat="1" applyFont="1" applyFill="1" applyBorder="1" applyAlignment="1">
      <alignment horizontal="center" vertical="center"/>
    </xf>
    <xf numFmtId="3" fontId="0" fillId="35" borderId="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178" fontId="3" fillId="0" borderId="60" xfId="0" applyNumberFormat="1" applyFont="1" applyBorder="1" applyAlignment="1">
      <alignment vertical="center"/>
    </xf>
    <xf numFmtId="178" fontId="3" fillId="0" borderId="61" xfId="0" applyNumberFormat="1" applyFont="1" applyBorder="1" applyAlignment="1">
      <alignment vertical="center"/>
    </xf>
    <xf numFmtId="178" fontId="3" fillId="0" borderId="72" xfId="0" applyNumberFormat="1" applyFont="1" applyBorder="1" applyAlignment="1">
      <alignment vertical="center"/>
    </xf>
    <xf numFmtId="0" fontId="3" fillId="34" borderId="27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34" borderId="74" xfId="0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80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  <xf numFmtId="0" fontId="3" fillId="0" borderId="82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83" xfId="0" applyFont="1" applyBorder="1" applyAlignment="1">
      <alignment horizontal="right" vertical="center"/>
    </xf>
    <xf numFmtId="0" fontId="3" fillId="34" borderId="84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180" fontId="3" fillId="0" borderId="21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178" fontId="3" fillId="0" borderId="27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0" fillId="34" borderId="0" xfId="0" applyNumberFormat="1" applyFill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right" vertical="center" wrapText="1"/>
    </xf>
    <xf numFmtId="0" fontId="0" fillId="0" borderId="63" xfId="0" applyBorder="1" applyAlignment="1">
      <alignment horizontal="right" vertical="center" wrapText="1"/>
    </xf>
    <xf numFmtId="0" fontId="0" fillId="0" borderId="65" xfId="0" applyBorder="1" applyAlignment="1">
      <alignment horizontal="right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74" xfId="0" applyFont="1" applyFill="1" applyBorder="1" applyAlignment="1">
      <alignment horizontal="center" vertical="center"/>
    </xf>
    <xf numFmtId="0" fontId="3" fillId="36" borderId="79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 wrapText="1"/>
    </xf>
    <xf numFmtId="0" fontId="0" fillId="36" borderId="0" xfId="0" applyFill="1" applyAlignment="1">
      <alignment vertical="center" wrapText="1"/>
    </xf>
    <xf numFmtId="0" fontId="3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61" xfId="0" applyFont="1" applyFill="1" applyBorder="1" applyAlignment="1">
      <alignment horizontal="center" vertical="center"/>
    </xf>
    <xf numFmtId="0" fontId="3" fillId="36" borderId="7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center"/>
    </xf>
    <xf numFmtId="181" fontId="3" fillId="36" borderId="0" xfId="0" applyNumberFormat="1" applyFont="1" applyFill="1" applyBorder="1" applyAlignment="1">
      <alignment horizontal="center" vertical="center"/>
    </xf>
    <xf numFmtId="181" fontId="0" fillId="36" borderId="0" xfId="0" applyNumberFormat="1" applyFill="1" applyAlignment="1">
      <alignment vertical="center"/>
    </xf>
    <xf numFmtId="178" fontId="3" fillId="36" borderId="20" xfId="0" applyNumberFormat="1" applyFont="1" applyFill="1" applyBorder="1" applyAlignment="1">
      <alignment vertical="center"/>
    </xf>
    <xf numFmtId="178" fontId="3" fillId="36" borderId="17" xfId="0" applyNumberFormat="1" applyFont="1" applyFill="1" applyBorder="1" applyAlignment="1">
      <alignment vertical="center"/>
    </xf>
    <xf numFmtId="178" fontId="3" fillId="36" borderId="21" xfId="0" applyNumberFormat="1" applyFont="1" applyFill="1" applyBorder="1" applyAlignment="1">
      <alignment vertical="center"/>
    </xf>
    <xf numFmtId="178" fontId="3" fillId="36" borderId="13" xfId="0" applyNumberFormat="1" applyFont="1" applyFill="1" applyBorder="1" applyAlignment="1">
      <alignment vertical="center"/>
    </xf>
    <xf numFmtId="178" fontId="3" fillId="36" borderId="10" xfId="0" applyNumberFormat="1" applyFont="1" applyFill="1" applyBorder="1" applyAlignment="1">
      <alignment vertical="center"/>
    </xf>
    <xf numFmtId="178" fontId="3" fillId="36" borderId="14" xfId="0" applyNumberFormat="1" applyFont="1" applyFill="1" applyBorder="1" applyAlignment="1">
      <alignment vertical="center"/>
    </xf>
    <xf numFmtId="178" fontId="3" fillId="36" borderId="27" xfId="0" applyNumberFormat="1" applyFont="1" applyFill="1" applyBorder="1" applyAlignment="1">
      <alignment vertical="center"/>
    </xf>
    <xf numFmtId="178" fontId="3" fillId="36" borderId="15" xfId="0" applyNumberFormat="1" applyFont="1" applyFill="1" applyBorder="1" applyAlignment="1">
      <alignment vertical="center"/>
    </xf>
    <xf numFmtId="3" fontId="3" fillId="37" borderId="22" xfId="0" applyNumberFormat="1" applyFont="1" applyFill="1" applyBorder="1" applyAlignment="1">
      <alignment horizontal="center" vertical="center"/>
    </xf>
    <xf numFmtId="3" fontId="3" fillId="37" borderId="0" xfId="0" applyNumberFormat="1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3" fontId="3" fillId="37" borderId="17" xfId="0" applyNumberFormat="1" applyFont="1" applyFill="1" applyBorder="1" applyAlignment="1">
      <alignment horizontal="center" vertical="center"/>
    </xf>
    <xf numFmtId="0" fontId="3" fillId="36" borderId="67" xfId="0" applyFont="1" applyFill="1" applyBorder="1" applyAlignment="1">
      <alignment horizontal="center" vertical="center"/>
    </xf>
    <xf numFmtId="0" fontId="3" fillId="36" borderId="80" xfId="0" applyFont="1" applyFill="1" applyBorder="1" applyAlignment="1">
      <alignment horizontal="center" vertical="center"/>
    </xf>
    <xf numFmtId="0" fontId="3" fillId="36" borderId="73" xfId="0" applyFont="1" applyFill="1" applyBorder="1" applyAlignment="1">
      <alignment horizontal="center" vertical="center"/>
    </xf>
    <xf numFmtId="3" fontId="3" fillId="37" borderId="69" xfId="0" applyNumberFormat="1" applyFont="1" applyFill="1" applyBorder="1" applyAlignment="1">
      <alignment horizontal="center" vertical="center"/>
    </xf>
    <xf numFmtId="3" fontId="3" fillId="37" borderId="18" xfId="0" applyNumberFormat="1" applyFont="1" applyFill="1" applyBorder="1" applyAlignment="1">
      <alignment horizontal="center" vertical="center"/>
    </xf>
    <xf numFmtId="3" fontId="3" fillId="37" borderId="13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0" fontId="3" fillId="36" borderId="84" xfId="0" applyFont="1" applyFill="1" applyBorder="1" applyAlignment="1">
      <alignment horizontal="center" vertical="center"/>
    </xf>
    <xf numFmtId="0" fontId="3" fillId="36" borderId="85" xfId="0" applyFont="1" applyFill="1" applyBorder="1" applyAlignment="1">
      <alignment horizontal="center" vertical="center"/>
    </xf>
    <xf numFmtId="0" fontId="3" fillId="36" borderId="87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3" fillId="36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shrinkToFi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152400</xdr:colOff>
      <xdr:row>38</xdr:row>
      <xdr:rowOff>200025</xdr:rowOff>
    </xdr:from>
    <xdr:to>
      <xdr:col>85</xdr:col>
      <xdr:colOff>114300</xdr:colOff>
      <xdr:row>50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439275" y="10020300"/>
          <a:ext cx="6315075" cy="28670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１．黄色の部分のみ入力してください。ただし、強制的に金額を修正したい場合は直接入力してください。（例：治験期間が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月以下で、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125,000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円とする場合）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２．印刷は、モノクロでお願いします。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３．その他特別な事情がある場合は、治験事務室までご相談ください。</a:t>
          </a:r>
        </a:p>
      </xdr:txBody>
    </xdr:sp>
    <xdr:clientData/>
  </xdr:twoCellAnchor>
  <xdr:twoCellAnchor>
    <xdr:from>
      <xdr:col>23</xdr:col>
      <xdr:colOff>0</xdr:colOff>
      <xdr:row>3</xdr:row>
      <xdr:rowOff>180975</xdr:rowOff>
    </xdr:from>
    <xdr:to>
      <xdr:col>35</xdr:col>
      <xdr:colOff>161925</xdr:colOff>
      <xdr:row>5</xdr:row>
      <xdr:rowOff>95250</xdr:rowOff>
    </xdr:to>
    <xdr:sp>
      <xdr:nvSpPr>
        <xdr:cNvPr id="2" name="Oval 2"/>
        <xdr:cNvSpPr>
          <a:spLocks/>
        </xdr:cNvSpPr>
      </xdr:nvSpPr>
      <xdr:spPr>
        <a:xfrm>
          <a:off x="4162425" y="981075"/>
          <a:ext cx="2466975" cy="4476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5</xdr:row>
      <xdr:rowOff>19050</xdr:rowOff>
    </xdr:from>
    <xdr:to>
      <xdr:col>55</xdr:col>
      <xdr:colOff>171450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362700" y="1352550"/>
          <a:ext cx="4000500" cy="1285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9</xdr:row>
      <xdr:rowOff>171450</xdr:rowOff>
    </xdr:from>
    <xdr:to>
      <xdr:col>79</xdr:col>
      <xdr:colOff>85725</xdr:colOff>
      <xdr:row>11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10410825" y="2438400"/>
          <a:ext cx="4210050" cy="4095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どちらかにチェックを入れてください</a:t>
          </a:r>
        </a:p>
      </xdr:txBody>
    </xdr:sp>
    <xdr:clientData/>
  </xdr:twoCellAnchor>
  <xdr:twoCellAnchor>
    <xdr:from>
      <xdr:col>34</xdr:col>
      <xdr:colOff>171450</xdr:colOff>
      <xdr:row>0</xdr:row>
      <xdr:rowOff>0</xdr:rowOff>
    </xdr:from>
    <xdr:to>
      <xdr:col>48</xdr:col>
      <xdr:colOff>152400</xdr:colOff>
      <xdr:row>0</xdr:row>
      <xdr:rowOff>257175</xdr:rowOff>
    </xdr:to>
    <xdr:sp>
      <xdr:nvSpPr>
        <xdr:cNvPr id="5" name="Oval 5"/>
        <xdr:cNvSpPr>
          <a:spLocks/>
        </xdr:cNvSpPr>
      </xdr:nvSpPr>
      <xdr:spPr>
        <a:xfrm>
          <a:off x="6457950" y="0"/>
          <a:ext cx="2524125" cy="2571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161925</xdr:colOff>
      <xdr:row>0</xdr:row>
      <xdr:rowOff>133350</xdr:rowOff>
    </xdr:from>
    <xdr:to>
      <xdr:col>56</xdr:col>
      <xdr:colOff>28575</xdr:colOff>
      <xdr:row>1</xdr:row>
      <xdr:rowOff>180975</xdr:rowOff>
    </xdr:to>
    <xdr:sp>
      <xdr:nvSpPr>
        <xdr:cNvPr id="6" name="Line 6"/>
        <xdr:cNvSpPr>
          <a:spLocks/>
        </xdr:cNvSpPr>
      </xdr:nvSpPr>
      <xdr:spPr>
        <a:xfrm>
          <a:off x="8991600" y="133350"/>
          <a:ext cx="1409700" cy="3143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161925</xdr:colOff>
      <xdr:row>1</xdr:row>
      <xdr:rowOff>38100</xdr:rowOff>
    </xdr:from>
    <xdr:to>
      <xdr:col>49</xdr:col>
      <xdr:colOff>28575</xdr:colOff>
      <xdr:row>2</xdr:row>
      <xdr:rowOff>219075</xdr:rowOff>
    </xdr:to>
    <xdr:sp>
      <xdr:nvSpPr>
        <xdr:cNvPr id="7" name="Oval 7"/>
        <xdr:cNvSpPr>
          <a:spLocks/>
        </xdr:cNvSpPr>
      </xdr:nvSpPr>
      <xdr:spPr>
        <a:xfrm>
          <a:off x="6448425" y="304800"/>
          <a:ext cx="2590800" cy="4476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28575</xdr:colOff>
      <xdr:row>2</xdr:row>
      <xdr:rowOff>104775</xdr:rowOff>
    </xdr:from>
    <xdr:to>
      <xdr:col>55</xdr:col>
      <xdr:colOff>171450</xdr:colOff>
      <xdr:row>4</xdr:row>
      <xdr:rowOff>47625</xdr:rowOff>
    </xdr:to>
    <xdr:sp>
      <xdr:nvSpPr>
        <xdr:cNvPr id="8" name="Line 8"/>
        <xdr:cNvSpPr>
          <a:spLocks/>
        </xdr:cNvSpPr>
      </xdr:nvSpPr>
      <xdr:spPr>
        <a:xfrm>
          <a:off x="8858250" y="638175"/>
          <a:ext cx="1504950" cy="476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28575</xdr:colOff>
      <xdr:row>3</xdr:row>
      <xdr:rowOff>142875</xdr:rowOff>
    </xdr:from>
    <xdr:to>
      <xdr:col>80</xdr:col>
      <xdr:colOff>114300</xdr:colOff>
      <xdr:row>4</xdr:row>
      <xdr:rowOff>238125</xdr:rowOff>
    </xdr:to>
    <xdr:sp>
      <xdr:nvSpPr>
        <xdr:cNvPr id="9" name="Rectangle 9"/>
        <xdr:cNvSpPr>
          <a:spLocks/>
        </xdr:cNvSpPr>
      </xdr:nvSpPr>
      <xdr:spPr>
        <a:xfrm>
          <a:off x="10401300" y="942975"/>
          <a:ext cx="4448175" cy="3619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該当項目にチェックを入れてください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34</xdr:col>
      <xdr:colOff>66675</xdr:colOff>
      <xdr:row>3</xdr:row>
      <xdr:rowOff>0</xdr:rowOff>
    </xdr:from>
    <xdr:to>
      <xdr:col>48</xdr:col>
      <xdr:colOff>47625</xdr:colOff>
      <xdr:row>3</xdr:row>
      <xdr:rowOff>257175</xdr:rowOff>
    </xdr:to>
    <xdr:sp>
      <xdr:nvSpPr>
        <xdr:cNvPr id="10" name="Oval 10"/>
        <xdr:cNvSpPr>
          <a:spLocks/>
        </xdr:cNvSpPr>
      </xdr:nvSpPr>
      <xdr:spPr>
        <a:xfrm>
          <a:off x="6353175" y="800100"/>
          <a:ext cx="2524125" cy="2571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38100</xdr:colOff>
      <xdr:row>6</xdr:row>
      <xdr:rowOff>228600</xdr:rowOff>
    </xdr:from>
    <xdr:to>
      <xdr:col>80</xdr:col>
      <xdr:colOff>123825</xdr:colOff>
      <xdr:row>8</xdr:row>
      <xdr:rowOff>76200</xdr:rowOff>
    </xdr:to>
    <xdr:sp>
      <xdr:nvSpPr>
        <xdr:cNvPr id="11" name="Rectangle 11"/>
        <xdr:cNvSpPr>
          <a:spLocks/>
        </xdr:cNvSpPr>
      </xdr:nvSpPr>
      <xdr:spPr>
        <a:xfrm>
          <a:off x="10410825" y="1695450"/>
          <a:ext cx="4448175" cy="3810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作成日、提出日等を入力してください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47</xdr:col>
      <xdr:colOff>114300</xdr:colOff>
      <xdr:row>3</xdr:row>
      <xdr:rowOff>180975</xdr:rowOff>
    </xdr:from>
    <xdr:to>
      <xdr:col>56</xdr:col>
      <xdr:colOff>9525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8763000" y="981075"/>
          <a:ext cx="1619250" cy="857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28575</xdr:colOff>
      <xdr:row>1</xdr:row>
      <xdr:rowOff>28575</xdr:rowOff>
    </xdr:from>
    <xdr:to>
      <xdr:col>80</xdr:col>
      <xdr:colOff>114300</xdr:colOff>
      <xdr:row>2</xdr:row>
      <xdr:rowOff>152400</xdr:rowOff>
    </xdr:to>
    <xdr:sp>
      <xdr:nvSpPr>
        <xdr:cNvPr id="13" name="Rectangle 13"/>
        <xdr:cNvSpPr>
          <a:spLocks/>
        </xdr:cNvSpPr>
      </xdr:nvSpPr>
      <xdr:spPr>
        <a:xfrm>
          <a:off x="10401300" y="295275"/>
          <a:ext cx="4448175" cy="390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名大病院の整理番号を記入ください</a:t>
          </a:r>
        </a:p>
      </xdr:txBody>
    </xdr:sp>
    <xdr:clientData/>
  </xdr:twoCellAnchor>
  <xdr:twoCellAnchor>
    <xdr:from>
      <xdr:col>7</xdr:col>
      <xdr:colOff>152400</xdr:colOff>
      <xdr:row>12</xdr:row>
      <xdr:rowOff>352425</xdr:rowOff>
    </xdr:from>
    <xdr:to>
      <xdr:col>29</xdr:col>
      <xdr:colOff>57150</xdr:colOff>
      <xdr:row>14</xdr:row>
      <xdr:rowOff>9525</xdr:rowOff>
    </xdr:to>
    <xdr:sp>
      <xdr:nvSpPr>
        <xdr:cNvPr id="14" name="Oval 14"/>
        <xdr:cNvSpPr>
          <a:spLocks/>
        </xdr:cNvSpPr>
      </xdr:nvSpPr>
      <xdr:spPr>
        <a:xfrm>
          <a:off x="1419225" y="3419475"/>
          <a:ext cx="3952875" cy="2952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</xdr:colOff>
      <xdr:row>12</xdr:row>
      <xdr:rowOff>247650</xdr:rowOff>
    </xdr:from>
    <xdr:to>
      <xdr:col>82</xdr:col>
      <xdr:colOff>47625</xdr:colOff>
      <xdr:row>14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10382250" y="3314700"/>
          <a:ext cx="4762500" cy="6381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プロトコールの治験期間を記入ください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12/6/30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と入力）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1</xdr:row>
      <xdr:rowOff>104775</xdr:rowOff>
    </xdr:from>
    <xdr:to>
      <xdr:col>22</xdr:col>
      <xdr:colOff>171450</xdr:colOff>
      <xdr:row>3</xdr:row>
      <xdr:rowOff>171450</xdr:rowOff>
    </xdr:to>
    <xdr:sp>
      <xdr:nvSpPr>
        <xdr:cNvPr id="16" name="Rectangle 16"/>
        <xdr:cNvSpPr>
          <a:spLocks/>
        </xdr:cNvSpPr>
      </xdr:nvSpPr>
      <xdr:spPr>
        <a:xfrm>
          <a:off x="361950" y="371475"/>
          <a:ext cx="3790950" cy="6000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64008" tIns="41148" rIns="0" bIns="0"/>
        <a:p>
          <a:pPr algn="l">
            <a:defRPr/>
          </a:pPr>
          <a:r>
            <a:rPr lang="en-US" cap="none" sz="3600" b="0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記入例・注意事項</a:t>
          </a:r>
        </a:p>
      </xdr:txBody>
    </xdr:sp>
    <xdr:clientData/>
  </xdr:twoCellAnchor>
  <xdr:twoCellAnchor>
    <xdr:from>
      <xdr:col>26</xdr:col>
      <xdr:colOff>161925</xdr:colOff>
      <xdr:row>35</xdr:row>
      <xdr:rowOff>47625</xdr:rowOff>
    </xdr:from>
    <xdr:to>
      <xdr:col>30</xdr:col>
      <xdr:colOff>95250</xdr:colOff>
      <xdr:row>35</xdr:row>
      <xdr:rowOff>257175</xdr:rowOff>
    </xdr:to>
    <xdr:sp>
      <xdr:nvSpPr>
        <xdr:cNvPr id="17" name="Oval 17"/>
        <xdr:cNvSpPr>
          <a:spLocks/>
        </xdr:cNvSpPr>
      </xdr:nvSpPr>
      <xdr:spPr>
        <a:xfrm>
          <a:off x="4876800" y="9067800"/>
          <a:ext cx="733425" cy="2095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33</xdr:row>
      <xdr:rowOff>142875</xdr:rowOff>
    </xdr:from>
    <xdr:to>
      <xdr:col>82</xdr:col>
      <xdr:colOff>9525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0391775" y="8629650"/>
          <a:ext cx="4714875" cy="390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当該年度の治験期間が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月以下の場合</a:t>
          </a:r>
        </a:p>
      </xdr:txBody>
    </xdr:sp>
    <xdr:clientData/>
  </xdr:twoCellAnchor>
  <xdr:twoCellAnchor>
    <xdr:from>
      <xdr:col>30</xdr:col>
      <xdr:colOff>104775</xdr:colOff>
      <xdr:row>34</xdr:row>
      <xdr:rowOff>85725</xdr:rowOff>
    </xdr:from>
    <xdr:to>
      <xdr:col>56</xdr:col>
      <xdr:colOff>9525</xdr:colOff>
      <xdr:row>35</xdr:row>
      <xdr:rowOff>142875</xdr:rowOff>
    </xdr:to>
    <xdr:sp>
      <xdr:nvSpPr>
        <xdr:cNvPr id="19" name="Line 19"/>
        <xdr:cNvSpPr>
          <a:spLocks/>
        </xdr:cNvSpPr>
      </xdr:nvSpPr>
      <xdr:spPr>
        <a:xfrm flipV="1">
          <a:off x="5619750" y="8839200"/>
          <a:ext cx="4762500" cy="323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13</xdr:row>
      <xdr:rowOff>152400</xdr:rowOff>
    </xdr:from>
    <xdr:to>
      <xdr:col>55</xdr:col>
      <xdr:colOff>171450</xdr:colOff>
      <xdr:row>13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5381625" y="3590925"/>
          <a:ext cx="4981575" cy="28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32</xdr:row>
      <xdr:rowOff>9525</xdr:rowOff>
    </xdr:from>
    <xdr:to>
      <xdr:col>17</xdr:col>
      <xdr:colOff>66675</xdr:colOff>
      <xdr:row>35</xdr:row>
      <xdr:rowOff>247650</xdr:rowOff>
    </xdr:to>
    <xdr:sp>
      <xdr:nvSpPr>
        <xdr:cNvPr id="21" name="Oval 21"/>
        <xdr:cNvSpPr>
          <a:spLocks/>
        </xdr:cNvSpPr>
      </xdr:nvSpPr>
      <xdr:spPr>
        <a:xfrm>
          <a:off x="2790825" y="8229600"/>
          <a:ext cx="352425" cy="10382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238125</xdr:rowOff>
    </xdr:from>
    <xdr:to>
      <xdr:col>15</xdr:col>
      <xdr:colOff>0</xdr:colOff>
      <xdr:row>36</xdr:row>
      <xdr:rowOff>9525</xdr:rowOff>
    </xdr:to>
    <xdr:sp>
      <xdr:nvSpPr>
        <xdr:cNvPr id="22" name="Oval 22"/>
        <xdr:cNvSpPr>
          <a:spLocks/>
        </xdr:cNvSpPr>
      </xdr:nvSpPr>
      <xdr:spPr>
        <a:xfrm>
          <a:off x="2181225" y="7296150"/>
          <a:ext cx="533400" cy="20002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29</xdr:row>
      <xdr:rowOff>28575</xdr:rowOff>
    </xdr:from>
    <xdr:to>
      <xdr:col>55</xdr:col>
      <xdr:colOff>161925</xdr:colOff>
      <xdr:row>32</xdr:row>
      <xdr:rowOff>161925</xdr:rowOff>
    </xdr:to>
    <xdr:sp>
      <xdr:nvSpPr>
        <xdr:cNvPr id="23" name="Line 23"/>
        <xdr:cNvSpPr>
          <a:spLocks/>
        </xdr:cNvSpPr>
      </xdr:nvSpPr>
      <xdr:spPr>
        <a:xfrm flipV="1">
          <a:off x="3114675" y="7620000"/>
          <a:ext cx="7239000" cy="762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24</xdr:row>
      <xdr:rowOff>28575</xdr:rowOff>
    </xdr:from>
    <xdr:to>
      <xdr:col>56</xdr:col>
      <xdr:colOff>9525</xdr:colOff>
      <xdr:row>28</xdr:row>
      <xdr:rowOff>219075</xdr:rowOff>
    </xdr:to>
    <xdr:sp>
      <xdr:nvSpPr>
        <xdr:cNvPr id="24" name="Line 24"/>
        <xdr:cNvSpPr>
          <a:spLocks/>
        </xdr:cNvSpPr>
      </xdr:nvSpPr>
      <xdr:spPr>
        <a:xfrm flipV="1">
          <a:off x="2581275" y="6286500"/>
          <a:ext cx="7800975" cy="1257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26</xdr:row>
      <xdr:rowOff>28575</xdr:rowOff>
    </xdr:from>
    <xdr:to>
      <xdr:col>83</xdr:col>
      <xdr:colOff>142875</xdr:colOff>
      <xdr:row>32</xdr:row>
      <xdr:rowOff>142875</xdr:rowOff>
    </xdr:to>
    <xdr:sp>
      <xdr:nvSpPr>
        <xdr:cNvPr id="25" name="Rectangle 25"/>
        <xdr:cNvSpPr>
          <a:spLocks/>
        </xdr:cNvSpPr>
      </xdr:nvSpPr>
      <xdr:spPr>
        <a:xfrm>
          <a:off x="10391775" y="6819900"/>
          <a:ext cx="5029200" cy="154305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前年度から継続が見込まれる症例数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（契約後に見込の症例数に変更が生じる場合は、変更申請をしてください。変更がない場合は、当該年度当初に契約書の金額を請求いたします）</a:t>
          </a:r>
        </a:p>
      </xdr:txBody>
    </xdr:sp>
    <xdr:clientData/>
  </xdr:twoCellAnchor>
  <xdr:twoCellAnchor>
    <xdr:from>
      <xdr:col>56</xdr:col>
      <xdr:colOff>0</xdr:colOff>
      <xdr:row>23</xdr:row>
      <xdr:rowOff>76200</xdr:rowOff>
    </xdr:from>
    <xdr:to>
      <xdr:col>82</xdr:col>
      <xdr:colOff>66675</xdr:colOff>
      <xdr:row>24</xdr:row>
      <xdr:rowOff>228600</xdr:rowOff>
    </xdr:to>
    <xdr:sp>
      <xdr:nvSpPr>
        <xdr:cNvPr id="26" name="Rectangle 26"/>
        <xdr:cNvSpPr>
          <a:spLocks/>
        </xdr:cNvSpPr>
      </xdr:nvSpPr>
      <xdr:spPr>
        <a:xfrm>
          <a:off x="10372725" y="6067425"/>
          <a:ext cx="4791075" cy="4191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当該年度に見込まれる新規症例数</a:t>
          </a:r>
        </a:p>
      </xdr:txBody>
    </xdr:sp>
    <xdr:clientData/>
  </xdr:twoCellAnchor>
  <xdr:twoCellAnchor>
    <xdr:from>
      <xdr:col>20</xdr:col>
      <xdr:colOff>161925</xdr:colOff>
      <xdr:row>18</xdr:row>
      <xdr:rowOff>28575</xdr:rowOff>
    </xdr:from>
    <xdr:to>
      <xdr:col>28</xdr:col>
      <xdr:colOff>9525</xdr:colOff>
      <xdr:row>21</xdr:row>
      <xdr:rowOff>19050</xdr:rowOff>
    </xdr:to>
    <xdr:sp>
      <xdr:nvSpPr>
        <xdr:cNvPr id="27" name="Oval 27"/>
        <xdr:cNvSpPr>
          <a:spLocks/>
        </xdr:cNvSpPr>
      </xdr:nvSpPr>
      <xdr:spPr>
        <a:xfrm>
          <a:off x="3781425" y="4800600"/>
          <a:ext cx="1343025" cy="6762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9525</xdr:colOff>
      <xdr:row>16</xdr:row>
      <xdr:rowOff>85725</xdr:rowOff>
    </xdr:from>
    <xdr:to>
      <xdr:col>81</xdr:col>
      <xdr:colOff>95250</xdr:colOff>
      <xdr:row>19</xdr:row>
      <xdr:rowOff>28575</xdr:rowOff>
    </xdr:to>
    <xdr:sp>
      <xdr:nvSpPr>
        <xdr:cNvPr id="28" name="Rectangle 28"/>
        <xdr:cNvSpPr>
          <a:spLocks/>
        </xdr:cNvSpPr>
      </xdr:nvSpPr>
      <xdr:spPr>
        <a:xfrm>
          <a:off x="10382250" y="4324350"/>
          <a:ext cx="4629150" cy="6858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該当が有る場合に記入ください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（金額は治験事務室まで相談ください）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19050</xdr:colOff>
      <xdr:row>17</xdr:row>
      <xdr:rowOff>180975</xdr:rowOff>
    </xdr:from>
    <xdr:to>
      <xdr:col>56</xdr:col>
      <xdr:colOff>0</xdr:colOff>
      <xdr:row>19</xdr:row>
      <xdr:rowOff>171450</xdr:rowOff>
    </xdr:to>
    <xdr:sp>
      <xdr:nvSpPr>
        <xdr:cNvPr id="29" name="Line 29"/>
        <xdr:cNvSpPr>
          <a:spLocks/>
        </xdr:cNvSpPr>
      </xdr:nvSpPr>
      <xdr:spPr>
        <a:xfrm flipV="1">
          <a:off x="5133975" y="4686300"/>
          <a:ext cx="5238750" cy="466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069;&#36896;&#36009;&#22770;&#24460;&#26360;&#24335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書式9・製造販売後調査の中止等に関する報告書"/>
      <sheetName val="書式8・製造販売後調査の中止等に関する報告書"/>
      <sheetName val="書式6・製造販売後調査実施要項等修正報告書"/>
      <sheetName val="目次・説明等"/>
      <sheetName val="入力シート"/>
      <sheetName val="書式1・申請書"/>
      <sheetName val="書式2-1・経費算定(製造販売後調査)"/>
      <sheetName val="書式2-2・ﾎﾟｲﾝﾄ算出表"/>
      <sheetName val="書式2-3・経費算定 (副作用・感染症報告)"/>
      <sheetName val="書式7・製造販売後調査実施計画等変更申込書"/>
      <sheetName val="書式3・審査依頼書"/>
      <sheetName val="書式4・製造販売後審査結果報告書"/>
      <sheetName val="書式5・製造販売後調査に関する指示・決定通知書"/>
      <sheetName val="調査概要"/>
      <sheetName val="入力リスト"/>
    </sheetNames>
    <sheetDataSet>
      <sheetData sheetId="14">
        <row r="3">
          <cell r="G3" t="str">
            <v>血液内科</v>
          </cell>
        </row>
        <row r="4">
          <cell r="G4" t="str">
            <v>循環器内科</v>
          </cell>
        </row>
        <row r="5">
          <cell r="G5" t="str">
            <v>消化器内科</v>
          </cell>
        </row>
        <row r="6">
          <cell r="G6" t="str">
            <v>呼吸器内科</v>
          </cell>
        </row>
        <row r="7">
          <cell r="G7" t="str">
            <v>糖尿病・内分泌内科</v>
          </cell>
        </row>
        <row r="8">
          <cell r="G8" t="str">
            <v>腎臓内科</v>
          </cell>
        </row>
        <row r="9">
          <cell r="G9" t="str">
            <v>血管外科</v>
          </cell>
        </row>
        <row r="10">
          <cell r="G10" t="str">
            <v>移植外科</v>
          </cell>
        </row>
        <row r="11">
          <cell r="G11" t="str">
            <v>消化器外科一</v>
          </cell>
        </row>
        <row r="12">
          <cell r="G12" t="str">
            <v>消化器外科二</v>
          </cell>
        </row>
        <row r="13">
          <cell r="G13" t="str">
            <v>乳腺・内分泌外科</v>
          </cell>
        </row>
        <row r="14">
          <cell r="G14" t="str">
            <v>整形外科</v>
          </cell>
        </row>
        <row r="15">
          <cell r="G15" t="str">
            <v>手の外科</v>
          </cell>
        </row>
        <row r="16">
          <cell r="G16" t="str">
            <v>産科婦人科</v>
          </cell>
        </row>
        <row r="17">
          <cell r="G17" t="str">
            <v>眼科</v>
          </cell>
        </row>
        <row r="18">
          <cell r="G18" t="str">
            <v>精神科</v>
          </cell>
        </row>
        <row r="19">
          <cell r="G19" t="str">
            <v>親と子どもの心療部</v>
          </cell>
        </row>
        <row r="20">
          <cell r="G20" t="str">
            <v>小児科</v>
          </cell>
        </row>
        <row r="21">
          <cell r="G21" t="str">
            <v>皮膚科</v>
          </cell>
        </row>
        <row r="22">
          <cell r="G22" t="str">
            <v>泌尿器科</v>
          </cell>
        </row>
        <row r="23">
          <cell r="G23" t="str">
            <v>耳鼻咽喉科</v>
          </cell>
        </row>
        <row r="24">
          <cell r="G24" t="str">
            <v>放射線科</v>
          </cell>
        </row>
        <row r="25">
          <cell r="G25" t="str">
            <v>麻酔科</v>
          </cell>
        </row>
        <row r="26">
          <cell r="G26" t="str">
            <v>歯科口腔外科</v>
          </cell>
        </row>
        <row r="27">
          <cell r="G27" t="str">
            <v>脳神経外科</v>
          </cell>
        </row>
        <row r="28">
          <cell r="G28" t="str">
            <v>老年内科</v>
          </cell>
        </row>
        <row r="29">
          <cell r="G29" t="str">
            <v>神経内科</v>
          </cell>
        </row>
        <row r="30">
          <cell r="G30" t="str">
            <v>呼吸器外科</v>
          </cell>
        </row>
        <row r="31">
          <cell r="G31" t="str">
            <v>心臓外科</v>
          </cell>
        </row>
        <row r="32">
          <cell r="G32" t="str">
            <v>形成外科</v>
          </cell>
        </row>
        <row r="33">
          <cell r="G33" t="str">
            <v>小児外科</v>
          </cell>
        </row>
        <row r="34">
          <cell r="G34" t="str">
            <v>検査部</v>
          </cell>
        </row>
        <row r="35">
          <cell r="G35" t="str">
            <v>手術部</v>
          </cell>
        </row>
        <row r="36">
          <cell r="G36" t="str">
            <v>放射線部</v>
          </cell>
        </row>
        <row r="37">
          <cell r="G37" t="str">
            <v>輸血部</v>
          </cell>
        </row>
        <row r="38">
          <cell r="G38" t="str">
            <v>病理部</v>
          </cell>
        </row>
        <row r="39">
          <cell r="G39" t="str">
            <v>救急部</v>
          </cell>
        </row>
        <row r="40">
          <cell r="G40" t="str">
            <v>集中治療部</v>
          </cell>
        </row>
        <row r="41">
          <cell r="G41" t="str">
            <v>光学医療診療部</v>
          </cell>
        </row>
        <row r="42">
          <cell r="G42" t="str">
            <v>総合診療科</v>
          </cell>
        </row>
        <row r="43">
          <cell r="G43" t="str">
            <v>周産母子センター</v>
          </cell>
        </row>
        <row r="44">
          <cell r="G44" t="str">
            <v>化学療法部</v>
          </cell>
        </row>
        <row r="45">
          <cell r="G45" t="str">
            <v>中央感染制御部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L79"/>
  <sheetViews>
    <sheetView showGridLines="0" zoomScaleSheetLayoutView="100" workbookViewId="0" topLeftCell="A1">
      <selection activeCell="BM28" sqref="BM28"/>
    </sheetView>
  </sheetViews>
  <sheetFormatPr defaultColWidth="2.25390625" defaultRowHeight="13.5"/>
  <cols>
    <col min="1" max="49" width="2.25390625" style="47" customWidth="1"/>
    <col min="50" max="50" width="2.50390625" style="47" bestFit="1" customWidth="1"/>
    <col min="51" max="51" width="2.25390625" style="47" customWidth="1"/>
    <col min="52" max="52" width="2.50390625" style="47" bestFit="1" customWidth="1"/>
    <col min="53" max="16384" width="2.25390625" style="47" customWidth="1"/>
  </cols>
  <sheetData>
    <row r="1" spans="1:43" ht="13.5">
      <c r="A1" s="47" t="s">
        <v>150</v>
      </c>
      <c r="V1" s="128" t="s">
        <v>111</v>
      </c>
      <c r="W1" s="158"/>
      <c r="X1" s="158"/>
      <c r="Y1" s="158"/>
      <c r="Z1" s="158"/>
      <c r="AA1" s="158"/>
      <c r="AB1" s="124"/>
      <c r="AC1" s="128"/>
      <c r="AD1" s="158"/>
      <c r="AE1" s="158"/>
      <c r="AF1" s="158"/>
      <c r="AG1" s="158"/>
      <c r="AH1" s="158"/>
      <c r="AI1" s="158"/>
      <c r="AJ1" s="158"/>
      <c r="AK1" s="158"/>
      <c r="AL1" s="158"/>
      <c r="AM1" s="124"/>
      <c r="AP1" s="55"/>
      <c r="AQ1" s="55"/>
    </row>
    <row r="2" spans="22:43" ht="13.5">
      <c r="V2" s="138" t="s">
        <v>140</v>
      </c>
      <c r="W2" s="139"/>
      <c r="X2" s="139"/>
      <c r="Y2" s="139"/>
      <c r="Z2" s="139"/>
      <c r="AA2" s="139"/>
      <c r="AB2" s="140"/>
      <c r="AC2" s="51" t="s">
        <v>126</v>
      </c>
      <c r="AD2" s="52" t="s">
        <v>138</v>
      </c>
      <c r="AE2" s="56"/>
      <c r="AF2" s="52" t="s">
        <v>126</v>
      </c>
      <c r="AG2" s="52" t="s">
        <v>127</v>
      </c>
      <c r="AH2" s="56"/>
      <c r="AI2" s="56"/>
      <c r="AJ2" s="57"/>
      <c r="AK2" s="57"/>
      <c r="AL2" s="57"/>
      <c r="AM2" s="58"/>
      <c r="AP2" s="65" t="s">
        <v>190</v>
      </c>
      <c r="AQ2" s="55"/>
    </row>
    <row r="3" spans="22:39" ht="13.5">
      <c r="V3" s="141"/>
      <c r="W3" s="142"/>
      <c r="X3" s="142"/>
      <c r="Y3" s="142"/>
      <c r="Z3" s="142"/>
      <c r="AA3" s="142"/>
      <c r="AB3" s="143"/>
      <c r="AC3" s="53" t="s">
        <v>139</v>
      </c>
      <c r="AD3" s="54" t="s">
        <v>149</v>
      </c>
      <c r="AE3" s="50"/>
      <c r="AF3" s="50"/>
      <c r="AG3" s="50"/>
      <c r="AH3" s="50"/>
      <c r="AI3" s="50"/>
      <c r="AJ3" s="59"/>
      <c r="AK3" s="59"/>
      <c r="AL3" s="59"/>
      <c r="AM3" s="60"/>
    </row>
    <row r="4" ht="13.5"/>
    <row r="5" spans="1:45" ht="13.5" customHeight="1">
      <c r="A5" s="157" t="s">
        <v>151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69"/>
      <c r="AO5" s="69"/>
      <c r="AP5" s="69"/>
      <c r="AQ5" s="69"/>
      <c r="AR5" s="69"/>
      <c r="AS5" s="69"/>
    </row>
    <row r="6" spans="1:45" ht="13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69"/>
      <c r="AO6" s="69"/>
      <c r="AP6" s="69"/>
      <c r="AQ6" s="69"/>
      <c r="AR6" s="69"/>
      <c r="AS6" s="69"/>
    </row>
    <row r="7" ht="13.5"/>
    <row r="8" spans="1:45" ht="13.5" customHeight="1">
      <c r="A8" s="156" t="s">
        <v>141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71"/>
      <c r="AO8" s="71"/>
      <c r="AP8" s="71"/>
      <c r="AQ8" s="71"/>
      <c r="AR8" s="71"/>
      <c r="AS8" s="71"/>
    </row>
    <row r="9" spans="1:45" ht="13.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71"/>
      <c r="AO9" s="71"/>
      <c r="AP9" s="71"/>
      <c r="AQ9" s="71"/>
      <c r="AR9" s="71"/>
      <c r="AS9" s="71"/>
    </row>
    <row r="10" ht="14.25" thickBot="1"/>
    <row r="11" spans="1:40" ht="13.5" customHeight="1">
      <c r="A11" s="88" t="s">
        <v>142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102" t="s">
        <v>112</v>
      </c>
      <c r="M11" s="102"/>
      <c r="N11" s="159" t="s">
        <v>113</v>
      </c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1"/>
      <c r="AL11" s="103" t="s">
        <v>113</v>
      </c>
      <c r="AM11" s="104"/>
      <c r="AN11" s="49"/>
    </row>
    <row r="12" spans="1:40" ht="13.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102"/>
      <c r="M12" s="102"/>
      <c r="N12" s="162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4"/>
      <c r="AL12" s="105"/>
      <c r="AM12" s="106"/>
      <c r="AN12" s="49"/>
    </row>
    <row r="13" spans="1:40" ht="13.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102"/>
      <c r="M13" s="102"/>
      <c r="N13" s="138" t="s">
        <v>114</v>
      </c>
      <c r="O13" s="139"/>
      <c r="P13" s="139"/>
      <c r="Q13" s="139"/>
      <c r="R13" s="139"/>
      <c r="S13" s="139"/>
      <c r="T13" s="139"/>
      <c r="U13" s="140"/>
      <c r="V13" s="138" t="s">
        <v>115</v>
      </c>
      <c r="W13" s="139"/>
      <c r="X13" s="139"/>
      <c r="Y13" s="139"/>
      <c r="Z13" s="139"/>
      <c r="AA13" s="139"/>
      <c r="AB13" s="139"/>
      <c r="AC13" s="140"/>
      <c r="AD13" s="138" t="s">
        <v>116</v>
      </c>
      <c r="AE13" s="139"/>
      <c r="AF13" s="139"/>
      <c r="AG13" s="139"/>
      <c r="AH13" s="139"/>
      <c r="AI13" s="139"/>
      <c r="AJ13" s="139"/>
      <c r="AK13" s="139"/>
      <c r="AL13" s="105"/>
      <c r="AM13" s="106"/>
      <c r="AN13" s="49"/>
    </row>
    <row r="14" spans="1:40" ht="13.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102"/>
      <c r="M14" s="102"/>
      <c r="N14" s="141" t="s">
        <v>117</v>
      </c>
      <c r="O14" s="142"/>
      <c r="P14" s="142"/>
      <c r="Q14" s="142"/>
      <c r="R14" s="142"/>
      <c r="S14" s="142"/>
      <c r="T14" s="142"/>
      <c r="U14" s="143"/>
      <c r="V14" s="141" t="s">
        <v>118</v>
      </c>
      <c r="W14" s="142"/>
      <c r="X14" s="142"/>
      <c r="Y14" s="142"/>
      <c r="Z14" s="142"/>
      <c r="AA14" s="142"/>
      <c r="AB14" s="142"/>
      <c r="AC14" s="143"/>
      <c r="AD14" s="141" t="s">
        <v>119</v>
      </c>
      <c r="AE14" s="142"/>
      <c r="AF14" s="142"/>
      <c r="AG14" s="142"/>
      <c r="AH14" s="142"/>
      <c r="AI14" s="142"/>
      <c r="AJ14" s="142"/>
      <c r="AK14" s="142"/>
      <c r="AL14" s="105"/>
      <c r="AM14" s="106"/>
      <c r="AN14" s="49"/>
    </row>
    <row r="15" spans="1:40" ht="13.5">
      <c r="A15" s="88" t="s">
        <v>120</v>
      </c>
      <c r="B15" s="80" t="s">
        <v>152</v>
      </c>
      <c r="C15" s="80"/>
      <c r="D15" s="80"/>
      <c r="E15" s="80"/>
      <c r="F15" s="80"/>
      <c r="G15" s="80"/>
      <c r="H15" s="80"/>
      <c r="I15" s="80"/>
      <c r="J15" s="80"/>
      <c r="K15" s="80"/>
      <c r="L15" s="88">
        <v>2</v>
      </c>
      <c r="M15" s="88"/>
      <c r="N15" s="107"/>
      <c r="O15" s="119" t="s">
        <v>153</v>
      </c>
      <c r="P15" s="81"/>
      <c r="Q15" s="81"/>
      <c r="R15" s="80"/>
      <c r="S15" s="80"/>
      <c r="T15" s="80"/>
      <c r="U15" s="80"/>
      <c r="V15" s="107"/>
      <c r="W15" s="119" t="s">
        <v>154</v>
      </c>
      <c r="X15" s="80"/>
      <c r="Y15" s="80"/>
      <c r="Z15" s="80"/>
      <c r="AA15" s="80"/>
      <c r="AB15" s="80"/>
      <c r="AC15" s="80"/>
      <c r="AD15" s="107"/>
      <c r="AE15" s="123" t="s">
        <v>155</v>
      </c>
      <c r="AF15" s="124"/>
      <c r="AG15" s="124"/>
      <c r="AH15" s="125"/>
      <c r="AI15" s="125"/>
      <c r="AJ15" s="125"/>
      <c r="AK15" s="128"/>
      <c r="AL15" s="74">
        <f>IF(AND(N15="レ",V15="",AD15=""),L15*1,IF(AND(N15="",V15="レ",AD15=""),L15*3,IF(AND(N15="",V15="",AD15="レ"),L15*5,"")))</f>
      </c>
      <c r="AM15" s="75"/>
      <c r="AN15" s="49"/>
    </row>
    <row r="16" spans="1:40" ht="13.5">
      <c r="A16" s="88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8"/>
      <c r="M16" s="88"/>
      <c r="N16" s="108"/>
      <c r="O16" s="119"/>
      <c r="P16" s="81"/>
      <c r="Q16" s="81"/>
      <c r="R16" s="80"/>
      <c r="S16" s="80"/>
      <c r="T16" s="80"/>
      <c r="U16" s="80"/>
      <c r="V16" s="108"/>
      <c r="W16" s="119"/>
      <c r="X16" s="80"/>
      <c r="Y16" s="80"/>
      <c r="Z16" s="80"/>
      <c r="AA16" s="80"/>
      <c r="AB16" s="80"/>
      <c r="AC16" s="80"/>
      <c r="AD16" s="108"/>
      <c r="AE16" s="123"/>
      <c r="AF16" s="124"/>
      <c r="AG16" s="124"/>
      <c r="AH16" s="125"/>
      <c r="AI16" s="125"/>
      <c r="AJ16" s="125"/>
      <c r="AK16" s="128"/>
      <c r="AL16" s="74"/>
      <c r="AM16" s="75"/>
      <c r="AN16" s="49"/>
    </row>
    <row r="17" spans="1:40" ht="13.5">
      <c r="A17" s="88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8"/>
      <c r="M17" s="88"/>
      <c r="N17" s="108"/>
      <c r="O17" s="119"/>
      <c r="P17" s="81"/>
      <c r="Q17" s="81"/>
      <c r="R17" s="80"/>
      <c r="S17" s="80"/>
      <c r="T17" s="80"/>
      <c r="U17" s="80"/>
      <c r="V17" s="108"/>
      <c r="W17" s="119"/>
      <c r="X17" s="80"/>
      <c r="Y17" s="80"/>
      <c r="Z17" s="80"/>
      <c r="AA17" s="80"/>
      <c r="AB17" s="80"/>
      <c r="AC17" s="80"/>
      <c r="AD17" s="108"/>
      <c r="AE17" s="123"/>
      <c r="AF17" s="124"/>
      <c r="AG17" s="124"/>
      <c r="AH17" s="125"/>
      <c r="AI17" s="125"/>
      <c r="AJ17" s="125"/>
      <c r="AK17" s="128"/>
      <c r="AL17" s="74"/>
      <c r="AM17" s="75"/>
      <c r="AN17" s="49"/>
    </row>
    <row r="18" spans="1:40" ht="13.5">
      <c r="A18" s="88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8"/>
      <c r="M18" s="88"/>
      <c r="N18" s="108"/>
      <c r="O18" s="119"/>
      <c r="P18" s="81"/>
      <c r="Q18" s="81"/>
      <c r="R18" s="80"/>
      <c r="S18" s="80"/>
      <c r="T18" s="80"/>
      <c r="U18" s="80"/>
      <c r="V18" s="108"/>
      <c r="W18" s="119"/>
      <c r="X18" s="80"/>
      <c r="Y18" s="80"/>
      <c r="Z18" s="80"/>
      <c r="AA18" s="80"/>
      <c r="AB18" s="80"/>
      <c r="AC18" s="80"/>
      <c r="AD18" s="108"/>
      <c r="AE18" s="123"/>
      <c r="AF18" s="124"/>
      <c r="AG18" s="124"/>
      <c r="AH18" s="125"/>
      <c r="AI18" s="125"/>
      <c r="AJ18" s="125"/>
      <c r="AK18" s="128"/>
      <c r="AL18" s="74"/>
      <c r="AM18" s="75"/>
      <c r="AN18" s="49"/>
    </row>
    <row r="19" spans="1:40" ht="13.5">
      <c r="A19" s="8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8"/>
      <c r="M19" s="88"/>
      <c r="N19" s="108"/>
      <c r="O19" s="119"/>
      <c r="P19" s="81"/>
      <c r="Q19" s="81"/>
      <c r="R19" s="80"/>
      <c r="S19" s="80"/>
      <c r="T19" s="80"/>
      <c r="U19" s="80"/>
      <c r="V19" s="108"/>
      <c r="W19" s="119"/>
      <c r="X19" s="80"/>
      <c r="Y19" s="80"/>
      <c r="Z19" s="80"/>
      <c r="AA19" s="80"/>
      <c r="AB19" s="80"/>
      <c r="AC19" s="80"/>
      <c r="AD19" s="108"/>
      <c r="AE19" s="123"/>
      <c r="AF19" s="124"/>
      <c r="AG19" s="124"/>
      <c r="AH19" s="125"/>
      <c r="AI19" s="125"/>
      <c r="AJ19" s="125"/>
      <c r="AK19" s="128"/>
      <c r="AL19" s="74"/>
      <c r="AM19" s="75"/>
      <c r="AN19" s="49"/>
    </row>
    <row r="20" spans="1:40" ht="13.5">
      <c r="A20" s="88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8"/>
      <c r="M20" s="88"/>
      <c r="N20" s="108"/>
      <c r="O20" s="119"/>
      <c r="P20" s="81"/>
      <c r="Q20" s="81"/>
      <c r="R20" s="80"/>
      <c r="S20" s="80"/>
      <c r="T20" s="80"/>
      <c r="U20" s="80"/>
      <c r="V20" s="108"/>
      <c r="W20" s="119"/>
      <c r="X20" s="80"/>
      <c r="Y20" s="80"/>
      <c r="Z20" s="80"/>
      <c r="AA20" s="80"/>
      <c r="AB20" s="80"/>
      <c r="AC20" s="80"/>
      <c r="AD20" s="108"/>
      <c r="AE20" s="123"/>
      <c r="AF20" s="124"/>
      <c r="AG20" s="124"/>
      <c r="AH20" s="125"/>
      <c r="AI20" s="125"/>
      <c r="AJ20" s="125"/>
      <c r="AK20" s="128"/>
      <c r="AL20" s="74"/>
      <c r="AM20" s="75"/>
      <c r="AN20" s="49"/>
    </row>
    <row r="21" spans="1:40" ht="13.5">
      <c r="A21" s="88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8"/>
      <c r="M21" s="88"/>
      <c r="N21" s="108"/>
      <c r="O21" s="119"/>
      <c r="P21" s="81"/>
      <c r="Q21" s="81"/>
      <c r="R21" s="80"/>
      <c r="S21" s="80"/>
      <c r="T21" s="80"/>
      <c r="U21" s="80"/>
      <c r="V21" s="108"/>
      <c r="W21" s="119"/>
      <c r="X21" s="80"/>
      <c r="Y21" s="80"/>
      <c r="Z21" s="80"/>
      <c r="AA21" s="80"/>
      <c r="AB21" s="80"/>
      <c r="AC21" s="80"/>
      <c r="AD21" s="108"/>
      <c r="AE21" s="123"/>
      <c r="AF21" s="124"/>
      <c r="AG21" s="124"/>
      <c r="AH21" s="125"/>
      <c r="AI21" s="125"/>
      <c r="AJ21" s="125"/>
      <c r="AK21" s="128"/>
      <c r="AL21" s="74"/>
      <c r="AM21" s="75"/>
      <c r="AN21" s="49"/>
    </row>
    <row r="22" spans="1:40" ht="13.5">
      <c r="A22" s="88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8"/>
      <c r="M22" s="88"/>
      <c r="N22" s="108"/>
      <c r="O22" s="119"/>
      <c r="P22" s="81"/>
      <c r="Q22" s="81"/>
      <c r="R22" s="80"/>
      <c r="S22" s="80"/>
      <c r="T22" s="80"/>
      <c r="U22" s="80"/>
      <c r="V22" s="108"/>
      <c r="W22" s="119"/>
      <c r="X22" s="80"/>
      <c r="Y22" s="80"/>
      <c r="Z22" s="80"/>
      <c r="AA22" s="80"/>
      <c r="AB22" s="80"/>
      <c r="AC22" s="80"/>
      <c r="AD22" s="108"/>
      <c r="AE22" s="123"/>
      <c r="AF22" s="124"/>
      <c r="AG22" s="124"/>
      <c r="AH22" s="125"/>
      <c r="AI22" s="125"/>
      <c r="AJ22" s="125"/>
      <c r="AK22" s="128"/>
      <c r="AL22" s="74"/>
      <c r="AM22" s="75"/>
      <c r="AN22" s="49"/>
    </row>
    <row r="23" spans="1:40" ht="13.5">
      <c r="A23" s="88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8"/>
      <c r="M23" s="88"/>
      <c r="N23" s="108"/>
      <c r="O23" s="79"/>
      <c r="P23" s="81"/>
      <c r="Q23" s="81"/>
      <c r="R23" s="80"/>
      <c r="S23" s="80"/>
      <c r="T23" s="80"/>
      <c r="U23" s="80"/>
      <c r="V23" s="108"/>
      <c r="W23" s="79"/>
      <c r="X23" s="80"/>
      <c r="Y23" s="80"/>
      <c r="Z23" s="80"/>
      <c r="AA23" s="80"/>
      <c r="AB23" s="80"/>
      <c r="AC23" s="80"/>
      <c r="AD23" s="108"/>
      <c r="AE23" s="123"/>
      <c r="AF23" s="124"/>
      <c r="AG23" s="124"/>
      <c r="AH23" s="125"/>
      <c r="AI23" s="125"/>
      <c r="AJ23" s="125"/>
      <c r="AK23" s="128"/>
      <c r="AL23" s="74"/>
      <c r="AM23" s="75"/>
      <c r="AN23" s="49"/>
    </row>
    <row r="24" spans="1:40" ht="13.5">
      <c r="A24" s="88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8"/>
      <c r="M24" s="88"/>
      <c r="N24" s="109"/>
      <c r="O24" s="79"/>
      <c r="P24" s="81"/>
      <c r="Q24" s="81"/>
      <c r="R24" s="80"/>
      <c r="S24" s="80"/>
      <c r="T24" s="80"/>
      <c r="U24" s="80"/>
      <c r="V24" s="109"/>
      <c r="W24" s="79"/>
      <c r="X24" s="80"/>
      <c r="Y24" s="80"/>
      <c r="Z24" s="80"/>
      <c r="AA24" s="80"/>
      <c r="AB24" s="80"/>
      <c r="AC24" s="80"/>
      <c r="AD24" s="109"/>
      <c r="AE24" s="123"/>
      <c r="AF24" s="124"/>
      <c r="AG24" s="124"/>
      <c r="AH24" s="125"/>
      <c r="AI24" s="125"/>
      <c r="AJ24" s="125"/>
      <c r="AK24" s="128"/>
      <c r="AL24" s="74"/>
      <c r="AM24" s="75"/>
      <c r="AN24" s="49"/>
    </row>
    <row r="25" spans="1:40" ht="13.5" customHeight="1">
      <c r="A25" s="88" t="s">
        <v>123</v>
      </c>
      <c r="B25" s="80" t="s">
        <v>128</v>
      </c>
      <c r="C25" s="80"/>
      <c r="D25" s="80"/>
      <c r="E25" s="80"/>
      <c r="F25" s="80"/>
      <c r="G25" s="80"/>
      <c r="H25" s="80"/>
      <c r="I25" s="80"/>
      <c r="J25" s="80"/>
      <c r="K25" s="80"/>
      <c r="L25" s="88">
        <v>1</v>
      </c>
      <c r="M25" s="88"/>
      <c r="N25" s="107"/>
      <c r="O25" s="79" t="s">
        <v>129</v>
      </c>
      <c r="P25" s="81"/>
      <c r="Q25" s="81"/>
      <c r="R25" s="80"/>
      <c r="S25" s="80"/>
      <c r="T25" s="80"/>
      <c r="U25" s="80"/>
      <c r="V25" s="107"/>
      <c r="W25" s="119" t="s">
        <v>137</v>
      </c>
      <c r="X25" s="80"/>
      <c r="Y25" s="80"/>
      <c r="Z25" s="80"/>
      <c r="AA25" s="80"/>
      <c r="AB25" s="80"/>
      <c r="AC25" s="80"/>
      <c r="AD25" s="107"/>
      <c r="AE25" s="126" t="s">
        <v>130</v>
      </c>
      <c r="AF25" s="127"/>
      <c r="AG25" s="127"/>
      <c r="AH25" s="125"/>
      <c r="AI25" s="125"/>
      <c r="AJ25" s="125"/>
      <c r="AK25" s="128"/>
      <c r="AL25" s="74">
        <f aca="true" t="shared" si="0" ref="AL25:AM28">IF(AND(N25="レ",V25="",AD25=""),L25*1,IF(AND(N25="",V25="レ",AD25=""),L25*3,IF(AND(N25="",V25="",AD25="レ"),L25*5,"")))</f>
      </c>
      <c r="AM25" s="75">
        <f t="shared" si="0"/>
      </c>
      <c r="AN25" s="49"/>
    </row>
    <row r="26" spans="1:40" ht="13.5" customHeight="1">
      <c r="A26" s="88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8"/>
      <c r="M26" s="88"/>
      <c r="N26" s="108"/>
      <c r="O26" s="79"/>
      <c r="P26" s="81"/>
      <c r="Q26" s="81"/>
      <c r="R26" s="80"/>
      <c r="S26" s="80"/>
      <c r="T26" s="80"/>
      <c r="U26" s="80"/>
      <c r="V26" s="108"/>
      <c r="W26" s="119"/>
      <c r="X26" s="80"/>
      <c r="Y26" s="80"/>
      <c r="Z26" s="80"/>
      <c r="AA26" s="80"/>
      <c r="AB26" s="80"/>
      <c r="AC26" s="80"/>
      <c r="AD26" s="108"/>
      <c r="AE26" s="126"/>
      <c r="AF26" s="127"/>
      <c r="AG26" s="127"/>
      <c r="AH26" s="125"/>
      <c r="AI26" s="125"/>
      <c r="AJ26" s="125"/>
      <c r="AK26" s="128"/>
      <c r="AL26" s="74"/>
      <c r="AM26" s="75"/>
      <c r="AN26" s="49"/>
    </row>
    <row r="27" spans="1:41" ht="13.5">
      <c r="A27" s="88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8"/>
      <c r="M27" s="88"/>
      <c r="N27" s="108"/>
      <c r="O27" s="79"/>
      <c r="P27" s="81"/>
      <c r="Q27" s="81"/>
      <c r="R27" s="80"/>
      <c r="S27" s="80"/>
      <c r="T27" s="80"/>
      <c r="U27" s="80"/>
      <c r="V27" s="108"/>
      <c r="W27" s="79"/>
      <c r="X27" s="80"/>
      <c r="Y27" s="80"/>
      <c r="Z27" s="80"/>
      <c r="AA27" s="80"/>
      <c r="AB27" s="80"/>
      <c r="AC27" s="80"/>
      <c r="AD27" s="108"/>
      <c r="AE27" s="123"/>
      <c r="AF27" s="124"/>
      <c r="AG27" s="124"/>
      <c r="AH27" s="125"/>
      <c r="AI27" s="125"/>
      <c r="AJ27" s="125"/>
      <c r="AK27" s="128"/>
      <c r="AL27" s="74">
        <f t="shared" si="0"/>
      </c>
      <c r="AM27" s="75">
        <f t="shared" si="0"/>
      </c>
      <c r="AN27" s="49"/>
      <c r="AO27" s="47" t="s">
        <v>147</v>
      </c>
    </row>
    <row r="28" spans="1:40" ht="13.5">
      <c r="A28" s="88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8"/>
      <c r="M28" s="88"/>
      <c r="N28" s="109"/>
      <c r="O28" s="79"/>
      <c r="P28" s="81"/>
      <c r="Q28" s="81"/>
      <c r="R28" s="80"/>
      <c r="S28" s="80"/>
      <c r="T28" s="80"/>
      <c r="U28" s="80"/>
      <c r="V28" s="109"/>
      <c r="W28" s="79"/>
      <c r="X28" s="80"/>
      <c r="Y28" s="80"/>
      <c r="Z28" s="80"/>
      <c r="AA28" s="80"/>
      <c r="AB28" s="80"/>
      <c r="AC28" s="80"/>
      <c r="AD28" s="109"/>
      <c r="AE28" s="123"/>
      <c r="AF28" s="124"/>
      <c r="AG28" s="124"/>
      <c r="AH28" s="125"/>
      <c r="AI28" s="125"/>
      <c r="AJ28" s="125"/>
      <c r="AK28" s="128"/>
      <c r="AL28" s="74">
        <f t="shared" si="0"/>
      </c>
      <c r="AM28" s="75">
        <f t="shared" si="0"/>
      </c>
      <c r="AN28" s="49"/>
    </row>
    <row r="29" spans="1:43" ht="13.5">
      <c r="A29" s="88" t="s">
        <v>131</v>
      </c>
      <c r="B29" s="80" t="s">
        <v>156</v>
      </c>
      <c r="C29" s="80"/>
      <c r="D29" s="80"/>
      <c r="E29" s="80"/>
      <c r="F29" s="80"/>
      <c r="G29" s="80"/>
      <c r="H29" s="80"/>
      <c r="I29" s="80"/>
      <c r="J29" s="80"/>
      <c r="K29" s="80"/>
      <c r="L29" s="88">
        <v>2</v>
      </c>
      <c r="M29" s="88"/>
      <c r="N29" s="107"/>
      <c r="O29" s="123" t="s">
        <v>157</v>
      </c>
      <c r="P29" s="124"/>
      <c r="Q29" s="124"/>
      <c r="R29" s="125"/>
      <c r="S29" s="125"/>
      <c r="T29" s="125"/>
      <c r="U29" s="125"/>
      <c r="V29" s="107"/>
      <c r="W29" s="123" t="s">
        <v>158</v>
      </c>
      <c r="X29" s="125"/>
      <c r="Y29" s="125"/>
      <c r="Z29" s="125"/>
      <c r="AA29" s="125"/>
      <c r="AB29" s="125"/>
      <c r="AC29" s="125"/>
      <c r="AD29" s="107"/>
      <c r="AE29" s="123" t="s">
        <v>159</v>
      </c>
      <c r="AF29" s="124"/>
      <c r="AG29" s="124"/>
      <c r="AH29" s="125"/>
      <c r="AI29" s="125"/>
      <c r="AJ29" s="125"/>
      <c r="AK29" s="128"/>
      <c r="AL29" s="74">
        <f aca="true" t="shared" si="1" ref="AL29:AL40">IF(AND(N29="レ",V29="",AD29=""),L29*1,IF(AND(N29="",V29="レ",AD29=""),L29*3,IF(AND(N29="",V29="",AD29="レ"),L29*5,"")))</f>
      </c>
      <c r="AM29" s="75">
        <f aca="true" t="shared" si="2" ref="AM29:AM40">IF(AND(O29="レ",W29="",AE29=""),M29*1,IF(AND(O29="",W29="レ",AE29=""),M29*3,IF(AND(O29="",W29="",AE29="レ"),M29*5,"")))</f>
      </c>
      <c r="AN29" s="49"/>
      <c r="AQ29" s="64" t="s">
        <v>144</v>
      </c>
    </row>
    <row r="30" spans="1:43" ht="13.5">
      <c r="A30" s="88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8"/>
      <c r="M30" s="88"/>
      <c r="N30" s="108"/>
      <c r="O30" s="123"/>
      <c r="P30" s="124"/>
      <c r="Q30" s="124"/>
      <c r="R30" s="125"/>
      <c r="S30" s="125"/>
      <c r="T30" s="125"/>
      <c r="U30" s="125"/>
      <c r="V30" s="108"/>
      <c r="W30" s="123"/>
      <c r="X30" s="125"/>
      <c r="Y30" s="125"/>
      <c r="Z30" s="125"/>
      <c r="AA30" s="125"/>
      <c r="AB30" s="125"/>
      <c r="AC30" s="125"/>
      <c r="AD30" s="108"/>
      <c r="AE30" s="123"/>
      <c r="AF30" s="124"/>
      <c r="AG30" s="124"/>
      <c r="AH30" s="125"/>
      <c r="AI30" s="125"/>
      <c r="AJ30" s="125"/>
      <c r="AK30" s="128"/>
      <c r="AL30" s="74"/>
      <c r="AM30" s="75"/>
      <c r="AN30" s="49"/>
      <c r="AQ30" s="64"/>
    </row>
    <row r="31" spans="1:40" ht="13.5">
      <c r="A31" s="88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8"/>
      <c r="M31" s="88"/>
      <c r="N31" s="108"/>
      <c r="O31" s="123"/>
      <c r="P31" s="124"/>
      <c r="Q31" s="124"/>
      <c r="R31" s="125"/>
      <c r="S31" s="125"/>
      <c r="T31" s="125"/>
      <c r="U31" s="125"/>
      <c r="V31" s="108"/>
      <c r="W31" s="123"/>
      <c r="X31" s="125"/>
      <c r="Y31" s="125"/>
      <c r="Z31" s="125"/>
      <c r="AA31" s="125"/>
      <c r="AB31" s="125"/>
      <c r="AC31" s="125"/>
      <c r="AD31" s="108"/>
      <c r="AE31" s="123"/>
      <c r="AF31" s="124"/>
      <c r="AG31" s="124"/>
      <c r="AH31" s="125"/>
      <c r="AI31" s="125"/>
      <c r="AJ31" s="125"/>
      <c r="AK31" s="128"/>
      <c r="AL31" s="74">
        <f t="shared" si="1"/>
      </c>
      <c r="AM31" s="75">
        <f t="shared" si="2"/>
      </c>
      <c r="AN31" s="49"/>
    </row>
    <row r="32" spans="1:40" ht="13.5">
      <c r="A32" s="88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8"/>
      <c r="M32" s="88"/>
      <c r="N32" s="109"/>
      <c r="O32" s="123"/>
      <c r="P32" s="124"/>
      <c r="Q32" s="124"/>
      <c r="R32" s="125"/>
      <c r="S32" s="125"/>
      <c r="T32" s="125"/>
      <c r="U32" s="125"/>
      <c r="V32" s="109"/>
      <c r="W32" s="123"/>
      <c r="X32" s="125"/>
      <c r="Y32" s="125"/>
      <c r="Z32" s="125"/>
      <c r="AA32" s="125"/>
      <c r="AB32" s="125"/>
      <c r="AC32" s="125"/>
      <c r="AD32" s="109"/>
      <c r="AE32" s="123"/>
      <c r="AF32" s="124"/>
      <c r="AG32" s="124"/>
      <c r="AH32" s="125"/>
      <c r="AI32" s="125"/>
      <c r="AJ32" s="125"/>
      <c r="AK32" s="128"/>
      <c r="AL32" s="74">
        <f t="shared" si="1"/>
      </c>
      <c r="AM32" s="75">
        <f t="shared" si="2"/>
      </c>
      <c r="AN32" s="49"/>
    </row>
    <row r="33" spans="1:40" ht="13.5">
      <c r="A33" s="88" t="s">
        <v>132</v>
      </c>
      <c r="B33" s="90" t="s">
        <v>174</v>
      </c>
      <c r="C33" s="90"/>
      <c r="D33" s="90"/>
      <c r="E33" s="90"/>
      <c r="F33" s="90"/>
      <c r="G33" s="90"/>
      <c r="H33" s="90"/>
      <c r="I33" s="90"/>
      <c r="J33" s="90"/>
      <c r="K33" s="90"/>
      <c r="L33" s="92">
        <v>2</v>
      </c>
      <c r="M33" s="92"/>
      <c r="N33" s="107"/>
      <c r="O33" s="79" t="s">
        <v>135</v>
      </c>
      <c r="P33" s="81"/>
      <c r="Q33" s="81"/>
      <c r="R33" s="80"/>
      <c r="S33" s="80"/>
      <c r="T33" s="80"/>
      <c r="U33" s="80"/>
      <c r="V33" s="107"/>
      <c r="W33" s="119" t="s">
        <v>136</v>
      </c>
      <c r="X33" s="80"/>
      <c r="Y33" s="80"/>
      <c r="Z33" s="80"/>
      <c r="AA33" s="80"/>
      <c r="AB33" s="80"/>
      <c r="AC33" s="80"/>
      <c r="AD33" s="107"/>
      <c r="AE33" s="79" t="s">
        <v>160</v>
      </c>
      <c r="AF33" s="81"/>
      <c r="AG33" s="81"/>
      <c r="AH33" s="80"/>
      <c r="AI33" s="80"/>
      <c r="AJ33" s="80"/>
      <c r="AK33" s="82"/>
      <c r="AL33" s="74">
        <f t="shared" si="1"/>
      </c>
      <c r="AM33" s="75">
        <f t="shared" si="2"/>
      </c>
      <c r="AN33" s="49"/>
    </row>
    <row r="34" spans="1:40" ht="13.5">
      <c r="A34" s="88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2"/>
      <c r="M34" s="92"/>
      <c r="N34" s="108"/>
      <c r="O34" s="79"/>
      <c r="P34" s="81"/>
      <c r="Q34" s="81"/>
      <c r="R34" s="80"/>
      <c r="S34" s="80"/>
      <c r="T34" s="80"/>
      <c r="U34" s="80"/>
      <c r="V34" s="108"/>
      <c r="W34" s="119"/>
      <c r="X34" s="80"/>
      <c r="Y34" s="80"/>
      <c r="Z34" s="80"/>
      <c r="AA34" s="80"/>
      <c r="AB34" s="80"/>
      <c r="AC34" s="80"/>
      <c r="AD34" s="108"/>
      <c r="AE34" s="79"/>
      <c r="AF34" s="81"/>
      <c r="AG34" s="81"/>
      <c r="AH34" s="80"/>
      <c r="AI34" s="80"/>
      <c r="AJ34" s="80"/>
      <c r="AK34" s="82"/>
      <c r="AL34" s="74"/>
      <c r="AM34" s="75"/>
      <c r="AN34" s="49"/>
    </row>
    <row r="35" spans="1:40" ht="13.5">
      <c r="A35" s="88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2"/>
      <c r="M35" s="92"/>
      <c r="N35" s="108"/>
      <c r="O35" s="79"/>
      <c r="P35" s="81"/>
      <c r="Q35" s="81"/>
      <c r="R35" s="80"/>
      <c r="S35" s="80"/>
      <c r="T35" s="80"/>
      <c r="U35" s="80"/>
      <c r="V35" s="108"/>
      <c r="W35" s="79"/>
      <c r="X35" s="80"/>
      <c r="Y35" s="80"/>
      <c r="Z35" s="80"/>
      <c r="AA35" s="80"/>
      <c r="AB35" s="80"/>
      <c r="AC35" s="80"/>
      <c r="AD35" s="108"/>
      <c r="AE35" s="79"/>
      <c r="AF35" s="81"/>
      <c r="AG35" s="81"/>
      <c r="AH35" s="80"/>
      <c r="AI35" s="80"/>
      <c r="AJ35" s="80"/>
      <c r="AK35" s="82"/>
      <c r="AL35" s="74">
        <f t="shared" si="1"/>
      </c>
      <c r="AM35" s="75">
        <f t="shared" si="2"/>
      </c>
      <c r="AN35" s="49"/>
    </row>
    <row r="36" spans="1:40" ht="13.5">
      <c r="A36" s="88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2"/>
      <c r="M36" s="92"/>
      <c r="N36" s="109"/>
      <c r="O36" s="79"/>
      <c r="P36" s="81"/>
      <c r="Q36" s="81"/>
      <c r="R36" s="80"/>
      <c r="S36" s="80"/>
      <c r="T36" s="80"/>
      <c r="U36" s="80"/>
      <c r="V36" s="109"/>
      <c r="W36" s="79"/>
      <c r="X36" s="80"/>
      <c r="Y36" s="80"/>
      <c r="Z36" s="80"/>
      <c r="AA36" s="80"/>
      <c r="AB36" s="80"/>
      <c r="AC36" s="80"/>
      <c r="AD36" s="109"/>
      <c r="AE36" s="79"/>
      <c r="AF36" s="81"/>
      <c r="AG36" s="81"/>
      <c r="AH36" s="80"/>
      <c r="AI36" s="80"/>
      <c r="AJ36" s="80"/>
      <c r="AK36" s="82"/>
      <c r="AL36" s="74">
        <f t="shared" si="1"/>
      </c>
      <c r="AM36" s="75">
        <f t="shared" si="2"/>
      </c>
      <c r="AN36" s="49"/>
    </row>
    <row r="37" spans="1:40" ht="13.5" customHeight="1">
      <c r="A37" s="88" t="s">
        <v>133</v>
      </c>
      <c r="B37" s="129" t="s">
        <v>173</v>
      </c>
      <c r="C37" s="130"/>
      <c r="D37" s="130"/>
      <c r="E37" s="130"/>
      <c r="F37" s="130"/>
      <c r="G37" s="130"/>
      <c r="H37" s="130"/>
      <c r="I37" s="130"/>
      <c r="J37" s="130"/>
      <c r="K37" s="131"/>
      <c r="L37" s="88">
        <v>2</v>
      </c>
      <c r="M37" s="88"/>
      <c r="N37" s="107"/>
      <c r="O37" s="79" t="s">
        <v>161</v>
      </c>
      <c r="P37" s="81"/>
      <c r="Q37" s="81"/>
      <c r="R37" s="80"/>
      <c r="S37" s="80"/>
      <c r="T37" s="80"/>
      <c r="U37" s="80"/>
      <c r="V37" s="107"/>
      <c r="W37" s="149" t="s">
        <v>175</v>
      </c>
      <c r="X37" s="150"/>
      <c r="Y37" s="150"/>
      <c r="Z37" s="150"/>
      <c r="AA37" s="150"/>
      <c r="AB37" s="150"/>
      <c r="AC37" s="117"/>
      <c r="AD37" s="107"/>
      <c r="AE37" s="149" t="s">
        <v>176</v>
      </c>
      <c r="AF37" s="150"/>
      <c r="AG37" s="150"/>
      <c r="AH37" s="150"/>
      <c r="AI37" s="150"/>
      <c r="AJ37" s="150"/>
      <c r="AK37" s="150"/>
      <c r="AL37" s="74">
        <f t="shared" si="1"/>
      </c>
      <c r="AM37" s="75">
        <f t="shared" si="2"/>
      </c>
      <c r="AN37" s="49"/>
    </row>
    <row r="38" spans="1:40" ht="13.5" customHeight="1">
      <c r="A38" s="88"/>
      <c r="B38" s="132"/>
      <c r="C38" s="133"/>
      <c r="D38" s="133"/>
      <c r="E38" s="133"/>
      <c r="F38" s="133"/>
      <c r="G38" s="133"/>
      <c r="H38" s="133"/>
      <c r="I38" s="133"/>
      <c r="J38" s="133"/>
      <c r="K38" s="134"/>
      <c r="L38" s="88"/>
      <c r="M38" s="88"/>
      <c r="N38" s="108"/>
      <c r="O38" s="79"/>
      <c r="P38" s="81"/>
      <c r="Q38" s="81"/>
      <c r="R38" s="80"/>
      <c r="S38" s="80"/>
      <c r="T38" s="80"/>
      <c r="U38" s="80"/>
      <c r="V38" s="108"/>
      <c r="W38" s="151"/>
      <c r="X38" s="152"/>
      <c r="Y38" s="152"/>
      <c r="Z38" s="152"/>
      <c r="AA38" s="152"/>
      <c r="AB38" s="152"/>
      <c r="AC38" s="153"/>
      <c r="AD38" s="108"/>
      <c r="AE38" s="151"/>
      <c r="AF38" s="152"/>
      <c r="AG38" s="152"/>
      <c r="AH38" s="152"/>
      <c r="AI38" s="152"/>
      <c r="AJ38" s="152"/>
      <c r="AK38" s="152"/>
      <c r="AL38" s="74"/>
      <c r="AM38" s="75"/>
      <c r="AN38" s="49"/>
    </row>
    <row r="39" spans="1:40" ht="13.5">
      <c r="A39" s="88"/>
      <c r="B39" s="132"/>
      <c r="C39" s="133"/>
      <c r="D39" s="133"/>
      <c r="E39" s="133"/>
      <c r="F39" s="133"/>
      <c r="G39" s="133"/>
      <c r="H39" s="133"/>
      <c r="I39" s="133"/>
      <c r="J39" s="133"/>
      <c r="K39" s="134"/>
      <c r="L39" s="88"/>
      <c r="M39" s="88"/>
      <c r="N39" s="108"/>
      <c r="O39" s="79"/>
      <c r="P39" s="81"/>
      <c r="Q39" s="81"/>
      <c r="R39" s="80"/>
      <c r="S39" s="80"/>
      <c r="T39" s="80"/>
      <c r="U39" s="80"/>
      <c r="V39" s="108"/>
      <c r="W39" s="151"/>
      <c r="X39" s="152"/>
      <c r="Y39" s="152"/>
      <c r="Z39" s="152"/>
      <c r="AA39" s="152"/>
      <c r="AB39" s="152"/>
      <c r="AC39" s="153"/>
      <c r="AD39" s="108"/>
      <c r="AE39" s="151"/>
      <c r="AF39" s="152"/>
      <c r="AG39" s="152"/>
      <c r="AH39" s="152"/>
      <c r="AI39" s="152"/>
      <c r="AJ39" s="152"/>
      <c r="AK39" s="152"/>
      <c r="AL39" s="74">
        <f t="shared" si="1"/>
      </c>
      <c r="AM39" s="75">
        <f t="shared" si="2"/>
      </c>
      <c r="AN39" s="49"/>
    </row>
    <row r="40" spans="1:40" ht="14.25" thickBot="1">
      <c r="A40" s="88"/>
      <c r="B40" s="135"/>
      <c r="C40" s="136"/>
      <c r="D40" s="136"/>
      <c r="E40" s="136"/>
      <c r="F40" s="136"/>
      <c r="G40" s="136"/>
      <c r="H40" s="136"/>
      <c r="I40" s="136"/>
      <c r="J40" s="136"/>
      <c r="K40" s="137"/>
      <c r="L40" s="88"/>
      <c r="M40" s="88"/>
      <c r="N40" s="109"/>
      <c r="O40" s="79"/>
      <c r="P40" s="81"/>
      <c r="Q40" s="81"/>
      <c r="R40" s="80"/>
      <c r="S40" s="80"/>
      <c r="T40" s="80"/>
      <c r="U40" s="80"/>
      <c r="V40" s="109"/>
      <c r="W40" s="154"/>
      <c r="X40" s="155"/>
      <c r="Y40" s="155"/>
      <c r="Z40" s="155"/>
      <c r="AA40" s="155"/>
      <c r="AB40" s="155"/>
      <c r="AC40" s="94"/>
      <c r="AD40" s="109"/>
      <c r="AE40" s="154"/>
      <c r="AF40" s="155"/>
      <c r="AG40" s="155"/>
      <c r="AH40" s="155"/>
      <c r="AI40" s="155"/>
      <c r="AJ40" s="155"/>
      <c r="AK40" s="155"/>
      <c r="AL40" s="74">
        <f t="shared" si="1"/>
      </c>
      <c r="AM40" s="75">
        <f t="shared" si="2"/>
      </c>
      <c r="AN40" s="49"/>
    </row>
    <row r="41" spans="1:40" ht="13.5" customHeight="1">
      <c r="A41" s="96" t="s">
        <v>171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8"/>
      <c r="AL41" s="96">
        <f>SUM(AL15:AM40)</f>
        <v>0</v>
      </c>
      <c r="AM41" s="98"/>
      <c r="AN41" s="49"/>
    </row>
    <row r="42" spans="1:43" ht="14.25" thickBot="1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99"/>
      <c r="AM42" s="101"/>
      <c r="AN42" s="49"/>
      <c r="AQ42"/>
    </row>
    <row r="43" spans="1:40" ht="13.5">
      <c r="A43" s="87" t="s">
        <v>167</v>
      </c>
      <c r="B43" s="89" t="s">
        <v>121</v>
      </c>
      <c r="C43" s="89"/>
      <c r="D43" s="89"/>
      <c r="E43" s="89"/>
      <c r="F43" s="89"/>
      <c r="G43" s="89"/>
      <c r="H43" s="89"/>
      <c r="I43" s="89"/>
      <c r="J43" s="89"/>
      <c r="K43" s="89"/>
      <c r="L43" s="91">
        <v>7</v>
      </c>
      <c r="M43" s="91"/>
      <c r="N43" s="77"/>
      <c r="O43" s="93" t="s">
        <v>122</v>
      </c>
      <c r="P43" s="94"/>
      <c r="Q43" s="94"/>
      <c r="R43" s="95"/>
      <c r="S43" s="95"/>
      <c r="T43" s="95"/>
      <c r="U43" s="95"/>
      <c r="V43" s="111"/>
      <c r="W43" s="112"/>
      <c r="X43" s="112"/>
      <c r="Y43" s="112"/>
      <c r="Z43" s="112"/>
      <c r="AA43" s="112"/>
      <c r="AB43" s="112"/>
      <c r="AC43" s="113"/>
      <c r="AD43" s="111"/>
      <c r="AE43" s="112"/>
      <c r="AF43" s="112"/>
      <c r="AG43" s="112"/>
      <c r="AH43" s="112"/>
      <c r="AI43" s="112"/>
      <c r="AJ43" s="112"/>
      <c r="AK43" s="112"/>
      <c r="AL43" s="74">
        <f aca="true" t="shared" si="3" ref="AL43:AL54">IF(AND(N43="レ",V43="",AD43=""),L43*1,IF(AND(N43="",V43="レ",AD43=""),L43*3,IF(AND(N43="",V43="",AD43="レ"),L43*5,"")))</f>
      </c>
      <c r="AM43" s="75">
        <f aca="true" t="shared" si="4" ref="AM43:AM54">IF(AND(O43="レ",W43="",AE43=""),M43*1,IF(AND(O43="",W43="レ",AE43=""),M43*3,IF(AND(O43="",W43="",AE43="レ"),M43*5,"")))</f>
      </c>
      <c r="AN43" s="49"/>
    </row>
    <row r="44" spans="1:40" ht="15" customHeight="1">
      <c r="A44" s="88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2"/>
      <c r="M44" s="92"/>
      <c r="N44" s="77"/>
      <c r="O44" s="79"/>
      <c r="P44" s="81"/>
      <c r="Q44" s="81"/>
      <c r="R44" s="80"/>
      <c r="S44" s="80"/>
      <c r="T44" s="80"/>
      <c r="U44" s="80"/>
      <c r="V44" s="83"/>
      <c r="W44" s="84"/>
      <c r="X44" s="84"/>
      <c r="Y44" s="84"/>
      <c r="Z44" s="84"/>
      <c r="AA44" s="84"/>
      <c r="AB44" s="84"/>
      <c r="AC44" s="114"/>
      <c r="AD44" s="83"/>
      <c r="AE44" s="84"/>
      <c r="AF44" s="84"/>
      <c r="AG44" s="84"/>
      <c r="AH44" s="84"/>
      <c r="AI44" s="84"/>
      <c r="AJ44" s="84"/>
      <c r="AK44" s="84"/>
      <c r="AL44" s="74">
        <f t="shared" si="3"/>
      </c>
      <c r="AM44" s="75">
        <f t="shared" si="4"/>
      </c>
      <c r="AN44" s="49"/>
    </row>
    <row r="45" spans="1:40" ht="15" customHeight="1">
      <c r="A45" s="88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2"/>
      <c r="M45" s="92"/>
      <c r="N45" s="78"/>
      <c r="O45" s="79"/>
      <c r="P45" s="81"/>
      <c r="Q45" s="81"/>
      <c r="R45" s="80"/>
      <c r="S45" s="80"/>
      <c r="T45" s="80"/>
      <c r="U45" s="80"/>
      <c r="V45" s="85"/>
      <c r="W45" s="86"/>
      <c r="X45" s="86"/>
      <c r="Y45" s="86"/>
      <c r="Z45" s="86"/>
      <c r="AA45" s="86"/>
      <c r="AB45" s="86"/>
      <c r="AC45" s="115"/>
      <c r="AD45" s="85"/>
      <c r="AE45" s="86"/>
      <c r="AF45" s="86"/>
      <c r="AG45" s="86"/>
      <c r="AH45" s="86"/>
      <c r="AI45" s="86"/>
      <c r="AJ45" s="86"/>
      <c r="AK45" s="86"/>
      <c r="AL45" s="74">
        <f t="shared" si="3"/>
      </c>
      <c r="AM45" s="75">
        <f t="shared" si="4"/>
      </c>
      <c r="AN45" s="49"/>
    </row>
    <row r="46" spans="1:40" ht="15" customHeight="1">
      <c r="A46" s="88" t="s">
        <v>168</v>
      </c>
      <c r="B46" s="90" t="s">
        <v>134</v>
      </c>
      <c r="C46" s="90"/>
      <c r="D46" s="90"/>
      <c r="E46" s="90"/>
      <c r="F46" s="90"/>
      <c r="G46" s="90"/>
      <c r="H46" s="90"/>
      <c r="I46" s="90"/>
      <c r="J46" s="90"/>
      <c r="K46" s="90"/>
      <c r="L46" s="92">
        <v>5</v>
      </c>
      <c r="M46" s="92"/>
      <c r="N46" s="76"/>
      <c r="O46" s="79" t="s">
        <v>124</v>
      </c>
      <c r="P46" s="81"/>
      <c r="Q46" s="81"/>
      <c r="R46" s="80"/>
      <c r="S46" s="80"/>
      <c r="T46" s="80"/>
      <c r="U46" s="80"/>
      <c r="V46" s="76"/>
      <c r="W46" s="79" t="s">
        <v>177</v>
      </c>
      <c r="X46" s="80"/>
      <c r="Y46" s="80"/>
      <c r="Z46" s="80"/>
      <c r="AA46" s="80"/>
      <c r="AB46" s="80"/>
      <c r="AC46" s="80"/>
      <c r="AD46" s="76"/>
      <c r="AE46" s="79" t="s">
        <v>125</v>
      </c>
      <c r="AF46" s="81"/>
      <c r="AG46" s="81"/>
      <c r="AH46" s="80"/>
      <c r="AI46" s="80"/>
      <c r="AJ46" s="80"/>
      <c r="AK46" s="82"/>
      <c r="AL46" s="74">
        <f t="shared" si="3"/>
      </c>
      <c r="AM46" s="75">
        <f t="shared" si="4"/>
      </c>
      <c r="AN46" s="49"/>
    </row>
    <row r="47" spans="1:64" ht="15" customHeight="1">
      <c r="A47" s="8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2"/>
      <c r="M47" s="92"/>
      <c r="N47" s="77"/>
      <c r="O47" s="79"/>
      <c r="P47" s="81"/>
      <c r="Q47" s="81"/>
      <c r="R47" s="80"/>
      <c r="S47" s="80"/>
      <c r="T47" s="80"/>
      <c r="U47" s="80"/>
      <c r="V47" s="77"/>
      <c r="W47" s="79"/>
      <c r="X47" s="80"/>
      <c r="Y47" s="80"/>
      <c r="Z47" s="80"/>
      <c r="AA47" s="80"/>
      <c r="AB47" s="80"/>
      <c r="AC47" s="80"/>
      <c r="AD47" s="77"/>
      <c r="AE47" s="79"/>
      <c r="AF47" s="81"/>
      <c r="AG47" s="81"/>
      <c r="AH47" s="80"/>
      <c r="AI47" s="80"/>
      <c r="AJ47" s="80"/>
      <c r="AK47" s="82"/>
      <c r="AL47" s="74">
        <f t="shared" si="3"/>
      </c>
      <c r="AM47" s="75">
        <f t="shared" si="4"/>
      </c>
      <c r="AN47" s="49"/>
      <c r="BL47" s="70"/>
    </row>
    <row r="48" spans="1:40" ht="15" customHeight="1">
      <c r="A48" s="8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2"/>
      <c r="M48" s="92"/>
      <c r="N48" s="78"/>
      <c r="O48" s="79"/>
      <c r="P48" s="81"/>
      <c r="Q48" s="81"/>
      <c r="R48" s="80"/>
      <c r="S48" s="80"/>
      <c r="T48" s="80"/>
      <c r="U48" s="80"/>
      <c r="V48" s="78"/>
      <c r="W48" s="79"/>
      <c r="X48" s="80"/>
      <c r="Y48" s="80"/>
      <c r="Z48" s="80"/>
      <c r="AA48" s="80"/>
      <c r="AB48" s="80"/>
      <c r="AC48" s="80"/>
      <c r="AD48" s="78"/>
      <c r="AE48" s="79"/>
      <c r="AF48" s="81"/>
      <c r="AG48" s="81"/>
      <c r="AH48" s="80"/>
      <c r="AI48" s="80"/>
      <c r="AJ48" s="80"/>
      <c r="AK48" s="82"/>
      <c r="AL48" s="74">
        <f t="shared" si="3"/>
      </c>
      <c r="AM48" s="75">
        <f t="shared" si="4"/>
      </c>
      <c r="AN48" s="49"/>
    </row>
    <row r="49" spans="1:40" ht="15" customHeight="1">
      <c r="A49" s="87" t="s">
        <v>170</v>
      </c>
      <c r="B49" s="89" t="s">
        <v>162</v>
      </c>
      <c r="C49" s="89"/>
      <c r="D49" s="89"/>
      <c r="E49" s="89"/>
      <c r="F49" s="89"/>
      <c r="G49" s="89"/>
      <c r="H49" s="89"/>
      <c r="I49" s="89"/>
      <c r="J49" s="89"/>
      <c r="K49" s="89"/>
      <c r="L49" s="91">
        <v>10</v>
      </c>
      <c r="M49" s="91"/>
      <c r="N49" s="77"/>
      <c r="O49" s="93" t="s">
        <v>166</v>
      </c>
      <c r="P49" s="94"/>
      <c r="Q49" s="94"/>
      <c r="R49" s="95"/>
      <c r="S49" s="95"/>
      <c r="T49" s="95"/>
      <c r="U49" s="95"/>
      <c r="V49" s="83"/>
      <c r="W49" s="84"/>
      <c r="X49" s="84"/>
      <c r="Y49" s="84"/>
      <c r="Z49" s="84"/>
      <c r="AA49" s="84"/>
      <c r="AB49" s="84"/>
      <c r="AC49" s="114"/>
      <c r="AD49" s="83"/>
      <c r="AE49" s="84"/>
      <c r="AF49" s="84"/>
      <c r="AG49" s="84"/>
      <c r="AH49" s="84"/>
      <c r="AI49" s="84"/>
      <c r="AJ49" s="84"/>
      <c r="AK49" s="84"/>
      <c r="AL49" s="74">
        <f t="shared" si="3"/>
      </c>
      <c r="AM49" s="75">
        <f t="shared" si="4"/>
      </c>
      <c r="AN49" s="49"/>
    </row>
    <row r="50" spans="1:40" ht="15" customHeight="1">
      <c r="A50" s="8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2"/>
      <c r="M50" s="92"/>
      <c r="N50" s="77"/>
      <c r="O50" s="79"/>
      <c r="P50" s="81"/>
      <c r="Q50" s="81"/>
      <c r="R50" s="80"/>
      <c r="S50" s="80"/>
      <c r="T50" s="80"/>
      <c r="U50" s="80"/>
      <c r="V50" s="83"/>
      <c r="W50" s="84"/>
      <c r="X50" s="84"/>
      <c r="Y50" s="84"/>
      <c r="Z50" s="84"/>
      <c r="AA50" s="84"/>
      <c r="AB50" s="84"/>
      <c r="AC50" s="114"/>
      <c r="AD50" s="83"/>
      <c r="AE50" s="84"/>
      <c r="AF50" s="84"/>
      <c r="AG50" s="84"/>
      <c r="AH50" s="84"/>
      <c r="AI50" s="84"/>
      <c r="AJ50" s="84"/>
      <c r="AK50" s="84"/>
      <c r="AL50" s="74">
        <f t="shared" si="3"/>
      </c>
      <c r="AM50" s="75">
        <f t="shared" si="4"/>
      </c>
      <c r="AN50" s="49"/>
    </row>
    <row r="51" spans="1:40" ht="15" customHeight="1">
      <c r="A51" s="8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2"/>
      <c r="M51" s="92"/>
      <c r="N51" s="78"/>
      <c r="O51" s="79"/>
      <c r="P51" s="81"/>
      <c r="Q51" s="81"/>
      <c r="R51" s="80"/>
      <c r="S51" s="80"/>
      <c r="T51" s="80"/>
      <c r="U51" s="80"/>
      <c r="V51" s="85"/>
      <c r="W51" s="86"/>
      <c r="X51" s="86"/>
      <c r="Y51" s="86"/>
      <c r="Z51" s="86"/>
      <c r="AA51" s="86"/>
      <c r="AB51" s="86"/>
      <c r="AC51" s="115"/>
      <c r="AD51" s="85"/>
      <c r="AE51" s="86"/>
      <c r="AF51" s="86"/>
      <c r="AG51" s="86"/>
      <c r="AH51" s="86"/>
      <c r="AI51" s="86"/>
      <c r="AJ51" s="86"/>
      <c r="AK51" s="86"/>
      <c r="AL51" s="74">
        <f t="shared" si="3"/>
      </c>
      <c r="AM51" s="75">
        <f t="shared" si="4"/>
      </c>
      <c r="AN51" s="49"/>
    </row>
    <row r="52" spans="1:40" ht="13.5">
      <c r="A52" s="88" t="s">
        <v>169</v>
      </c>
      <c r="B52" s="90" t="s">
        <v>163</v>
      </c>
      <c r="C52" s="90"/>
      <c r="D52" s="90"/>
      <c r="E52" s="90"/>
      <c r="F52" s="90"/>
      <c r="G52" s="90"/>
      <c r="H52" s="90"/>
      <c r="I52" s="90"/>
      <c r="J52" s="90"/>
      <c r="K52" s="90"/>
      <c r="L52" s="92">
        <v>10</v>
      </c>
      <c r="M52" s="92"/>
      <c r="N52" s="76"/>
      <c r="O52" s="79" t="s">
        <v>164</v>
      </c>
      <c r="P52" s="81"/>
      <c r="Q52" s="81"/>
      <c r="R52" s="80"/>
      <c r="S52" s="80"/>
      <c r="T52" s="80"/>
      <c r="U52" s="80"/>
      <c r="V52" s="76"/>
      <c r="W52" s="79" t="s">
        <v>165</v>
      </c>
      <c r="X52" s="80"/>
      <c r="Y52" s="80"/>
      <c r="Z52" s="80"/>
      <c r="AA52" s="80"/>
      <c r="AB52" s="80"/>
      <c r="AC52" s="80"/>
      <c r="AD52" s="83"/>
      <c r="AE52" s="84"/>
      <c r="AF52" s="84"/>
      <c r="AG52" s="84"/>
      <c r="AH52" s="84"/>
      <c r="AI52" s="84"/>
      <c r="AJ52" s="84"/>
      <c r="AK52" s="84"/>
      <c r="AL52" s="74">
        <f t="shared" si="3"/>
      </c>
      <c r="AM52" s="75">
        <f t="shared" si="4"/>
      </c>
      <c r="AN52" s="49"/>
    </row>
    <row r="53" spans="1:44" ht="13.5" customHeight="1">
      <c r="A53" s="8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2"/>
      <c r="M53" s="92"/>
      <c r="N53" s="77"/>
      <c r="O53" s="79"/>
      <c r="P53" s="81"/>
      <c r="Q53" s="81"/>
      <c r="R53" s="80"/>
      <c r="S53" s="80"/>
      <c r="T53" s="80"/>
      <c r="U53" s="80"/>
      <c r="V53" s="77"/>
      <c r="W53" s="79"/>
      <c r="X53" s="80"/>
      <c r="Y53" s="80"/>
      <c r="Z53" s="80"/>
      <c r="AA53" s="80"/>
      <c r="AB53" s="80"/>
      <c r="AC53" s="80"/>
      <c r="AD53" s="83"/>
      <c r="AE53" s="84"/>
      <c r="AF53" s="84"/>
      <c r="AG53" s="84"/>
      <c r="AH53" s="84"/>
      <c r="AI53" s="84"/>
      <c r="AJ53" s="84"/>
      <c r="AK53" s="84"/>
      <c r="AL53" s="74">
        <f t="shared" si="3"/>
      </c>
      <c r="AM53" s="75">
        <f t="shared" si="4"/>
      </c>
      <c r="AN53" s="49"/>
      <c r="AQ53" s="148"/>
      <c r="AR53" s="148"/>
    </row>
    <row r="54" spans="1:44" ht="14.25" thickBot="1">
      <c r="A54" s="12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2"/>
      <c r="M54" s="122"/>
      <c r="N54" s="77"/>
      <c r="O54" s="116"/>
      <c r="P54" s="117"/>
      <c r="Q54" s="117"/>
      <c r="R54" s="118"/>
      <c r="S54" s="118"/>
      <c r="T54" s="118"/>
      <c r="U54" s="118"/>
      <c r="V54" s="77"/>
      <c r="W54" s="116"/>
      <c r="X54" s="118"/>
      <c r="Y54" s="118"/>
      <c r="Z54" s="118"/>
      <c r="AA54" s="118"/>
      <c r="AB54" s="118"/>
      <c r="AC54" s="118"/>
      <c r="AD54" s="85"/>
      <c r="AE54" s="86"/>
      <c r="AF54" s="86"/>
      <c r="AG54" s="86"/>
      <c r="AH54" s="86"/>
      <c r="AI54" s="86"/>
      <c r="AJ54" s="86"/>
      <c r="AK54" s="86"/>
      <c r="AL54" s="74">
        <f t="shared" si="3"/>
      </c>
      <c r="AM54" s="75">
        <f t="shared" si="4"/>
      </c>
      <c r="AN54" s="49"/>
      <c r="AQ54" s="148"/>
      <c r="AR54" s="148"/>
    </row>
    <row r="55" spans="1:40" ht="13.5" customHeight="1">
      <c r="A55" s="96" t="s">
        <v>172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8"/>
      <c r="AL55" s="144">
        <f>SUM(AL43:AM54)</f>
        <v>0</v>
      </c>
      <c r="AM55" s="145"/>
      <c r="AN55" s="49"/>
    </row>
    <row r="56" spans="1:40" ht="14.25" thickBot="1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1"/>
      <c r="AL56" s="146"/>
      <c r="AM56" s="147"/>
      <c r="AN56" s="49"/>
    </row>
    <row r="57" spans="1:40" ht="13.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9"/>
    </row>
    <row r="58" spans="1:40" ht="13.5" customHeight="1">
      <c r="A58" s="48"/>
      <c r="B58" s="48"/>
      <c r="C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9"/>
    </row>
    <row r="59" ht="13.5">
      <c r="AN59" s="49"/>
    </row>
    <row r="60" ht="13.5">
      <c r="AN60" s="49"/>
    </row>
    <row r="61" spans="1:40" ht="13.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110"/>
      <c r="T61" s="110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67"/>
      <c r="AI61" s="67"/>
      <c r="AJ61" s="67"/>
      <c r="AK61" s="67"/>
      <c r="AL61" s="67"/>
      <c r="AM61" s="67"/>
      <c r="AN61" s="49"/>
    </row>
    <row r="62" ht="13.5">
      <c r="AN62" s="49"/>
    </row>
    <row r="63" ht="13.5">
      <c r="AN63" s="49"/>
    </row>
    <row r="64" ht="13.5">
      <c r="AN64" s="49"/>
    </row>
    <row r="65" ht="15" customHeight="1">
      <c r="AN65" s="49"/>
    </row>
    <row r="66" ht="13.5">
      <c r="AN66" s="49"/>
    </row>
    <row r="67" ht="13.5">
      <c r="AN67" s="49"/>
    </row>
    <row r="68" ht="13.5">
      <c r="AN68" s="49"/>
    </row>
    <row r="69" ht="13.5">
      <c r="AN69" s="49"/>
    </row>
    <row r="70" ht="13.5">
      <c r="AN70" s="49"/>
    </row>
    <row r="71" ht="13.5">
      <c r="AN71" s="49"/>
    </row>
    <row r="72" ht="13.5">
      <c r="AN72" s="49"/>
    </row>
    <row r="73" ht="13.5">
      <c r="AN73" s="49"/>
    </row>
    <row r="74" ht="15" customHeight="1">
      <c r="AN74" s="49"/>
    </row>
    <row r="75" spans="40:45" ht="13.5">
      <c r="AN75" s="48"/>
      <c r="AO75" s="48"/>
      <c r="AP75" s="48"/>
      <c r="AQ75" s="48"/>
      <c r="AR75" s="48"/>
      <c r="AS75" s="48"/>
    </row>
    <row r="76" spans="40:45" ht="13.5">
      <c r="AN76" s="48"/>
      <c r="AO76" s="48"/>
      <c r="AP76" s="48"/>
      <c r="AQ76" s="48"/>
      <c r="AR76" s="48"/>
      <c r="AS76" s="48"/>
    </row>
    <row r="79" spans="40:45" ht="13.5">
      <c r="AN79" s="67"/>
      <c r="AO79" s="67"/>
      <c r="AP79" s="67"/>
      <c r="AQ79" s="67"/>
      <c r="AR79" s="67"/>
      <c r="AS79" s="48"/>
    </row>
  </sheetData>
  <sheetProtection/>
  <mergeCells count="106">
    <mergeCell ref="A8:AM9"/>
    <mergeCell ref="A5:AM6"/>
    <mergeCell ref="V1:AB1"/>
    <mergeCell ref="V2:AB3"/>
    <mergeCell ref="AC1:AM1"/>
    <mergeCell ref="N11:AK12"/>
    <mergeCell ref="AL55:AM56"/>
    <mergeCell ref="AD43:AK45"/>
    <mergeCell ref="AQ53:AR54"/>
    <mergeCell ref="V37:V40"/>
    <mergeCell ref="W37:AC40"/>
    <mergeCell ref="AD37:AD40"/>
    <mergeCell ref="AE37:AK40"/>
    <mergeCell ref="AL43:AM45"/>
    <mergeCell ref="W52:AC54"/>
    <mergeCell ref="AL52:AM54"/>
    <mergeCell ref="V15:V24"/>
    <mergeCell ref="W15:AC24"/>
    <mergeCell ref="AD15:AD24"/>
    <mergeCell ref="AE15:AK24"/>
    <mergeCell ref="V29:V32"/>
    <mergeCell ref="W29:AC32"/>
    <mergeCell ref="AD29:AD32"/>
    <mergeCell ref="AE29:AK32"/>
    <mergeCell ref="N13:U13"/>
    <mergeCell ref="N14:U14"/>
    <mergeCell ref="V13:AC13"/>
    <mergeCell ref="V14:AC14"/>
    <mergeCell ref="AD13:AK13"/>
    <mergeCell ref="AD14:AK14"/>
    <mergeCell ref="AL33:AM36"/>
    <mergeCell ref="AL15:AM24"/>
    <mergeCell ref="AE25:AK28"/>
    <mergeCell ref="AL25:AM28"/>
    <mergeCell ref="AL37:AM40"/>
    <mergeCell ref="A37:A40"/>
    <mergeCell ref="B37:K40"/>
    <mergeCell ref="L37:M40"/>
    <mergeCell ref="N37:N40"/>
    <mergeCell ref="O37:U40"/>
    <mergeCell ref="AL29:AM32"/>
    <mergeCell ref="A33:A36"/>
    <mergeCell ref="B33:K36"/>
    <mergeCell ref="L33:M36"/>
    <mergeCell ref="N33:N36"/>
    <mergeCell ref="O33:U36"/>
    <mergeCell ref="V33:V36"/>
    <mergeCell ref="W33:AC36"/>
    <mergeCell ref="AD33:AD36"/>
    <mergeCell ref="AE33:AK36"/>
    <mergeCell ref="A15:A24"/>
    <mergeCell ref="B15:K24"/>
    <mergeCell ref="L15:M24"/>
    <mergeCell ref="N15:N24"/>
    <mergeCell ref="O15:U24"/>
    <mergeCell ref="A29:A32"/>
    <mergeCell ref="B29:K32"/>
    <mergeCell ref="L29:M32"/>
    <mergeCell ref="N29:N32"/>
    <mergeCell ref="O29:U32"/>
    <mergeCell ref="AD52:AK54"/>
    <mergeCell ref="A25:A28"/>
    <mergeCell ref="L25:M28"/>
    <mergeCell ref="V25:V28"/>
    <mergeCell ref="W25:AC28"/>
    <mergeCell ref="AD25:AD28"/>
    <mergeCell ref="A52:A54"/>
    <mergeCell ref="B52:K54"/>
    <mergeCell ref="L52:M54"/>
    <mergeCell ref="N52:N54"/>
    <mergeCell ref="S61:T61"/>
    <mergeCell ref="V43:AC45"/>
    <mergeCell ref="V49:AC51"/>
    <mergeCell ref="A43:A45"/>
    <mergeCell ref="B43:K45"/>
    <mergeCell ref="L43:M45"/>
    <mergeCell ref="N43:N45"/>
    <mergeCell ref="O43:U45"/>
    <mergeCell ref="O52:U54"/>
    <mergeCell ref="V52:V54"/>
    <mergeCell ref="A41:AK42"/>
    <mergeCell ref="A55:AK56"/>
    <mergeCell ref="A11:K14"/>
    <mergeCell ref="L11:M14"/>
    <mergeCell ref="AL11:AM14"/>
    <mergeCell ref="B25:K28"/>
    <mergeCell ref="N25:N28"/>
    <mergeCell ref="O25:U28"/>
    <mergeCell ref="N46:N48"/>
    <mergeCell ref="AL41:AM42"/>
    <mergeCell ref="A49:A51"/>
    <mergeCell ref="B49:K51"/>
    <mergeCell ref="L49:M51"/>
    <mergeCell ref="N49:N51"/>
    <mergeCell ref="O49:U51"/>
    <mergeCell ref="A46:A48"/>
    <mergeCell ref="B46:K48"/>
    <mergeCell ref="L46:M48"/>
    <mergeCell ref="AL49:AM51"/>
    <mergeCell ref="V46:V48"/>
    <mergeCell ref="W46:AC48"/>
    <mergeCell ref="AD46:AD48"/>
    <mergeCell ref="AE46:AK48"/>
    <mergeCell ref="O46:U48"/>
    <mergeCell ref="AL46:AM48"/>
    <mergeCell ref="AD49:AK51"/>
  </mergeCells>
  <dataValidations count="1">
    <dataValidation type="list" allowBlank="1" showInputMessage="1" sqref="N15:N40 AD15:AD40 V15:V40 V46:V48 V52:V54 N43:N54 AD46:AD48">
      <formula1>"レ"</formula1>
    </dataValidation>
  </dataValidations>
  <hyperlinks>
    <hyperlink ref="AQ29" location="'書式20-1-1・記入上の注意事項'!J1" display="記入上の注意シートへ"/>
    <hyperlink ref="AP2" location="'書式20-1経費算定書'!BA2" display="経費算定書シートへ"/>
  </hyperlinks>
  <printOptions horizontalCentered="1"/>
  <pageMargins left="0.7086614173228347" right="0.7086614173228347" top="0.7480314960629921" bottom="0.7480314960629921" header="0.1968503937007874" footer="0.196850393700787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K51"/>
  <sheetViews>
    <sheetView zoomScaleSheetLayoutView="115" zoomScalePageLayoutView="0" workbookViewId="0" topLeftCell="A7">
      <selection activeCell="U47" sqref="U47:AX47"/>
    </sheetView>
  </sheetViews>
  <sheetFormatPr defaultColWidth="2.375" defaultRowHeight="21" customHeight="1"/>
  <cols>
    <col min="1" max="4" width="2.125" style="0" customWidth="1"/>
    <col min="5" max="25" width="2.375" style="0" customWidth="1"/>
    <col min="26" max="26" width="2.25390625" style="0" customWidth="1"/>
    <col min="27" max="27" width="2.75390625" style="0" customWidth="1"/>
    <col min="28" max="28" width="2.625" style="0" customWidth="1"/>
    <col min="29" max="30" width="2.50390625" style="0" customWidth="1"/>
    <col min="31" max="32" width="2.375" style="0" customWidth="1"/>
    <col min="33" max="33" width="2.625" style="0" customWidth="1"/>
    <col min="34" max="34" width="2.50390625" style="0" customWidth="1"/>
    <col min="35" max="35" width="2.625" style="0" customWidth="1"/>
    <col min="36" max="43" width="2.375" style="0" customWidth="1"/>
    <col min="44" max="44" width="3.00390625" style="0" customWidth="1"/>
    <col min="45" max="46" width="2.125" style="0" customWidth="1"/>
    <col min="47" max="49" width="2.375" style="0" customWidth="1"/>
    <col min="50" max="50" width="3.625" style="0" customWidth="1"/>
  </cols>
  <sheetData>
    <row r="1" spans="1:49" s="1" customFormat="1" ht="21" customHeight="1" thickBot="1">
      <c r="A1" s="1" t="s">
        <v>2</v>
      </c>
      <c r="AF1" s="270" t="s">
        <v>3</v>
      </c>
      <c r="AG1" s="271"/>
      <c r="AH1" s="271"/>
      <c r="AI1" s="272"/>
      <c r="AJ1" s="252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4"/>
    </row>
    <row r="2" spans="32:53" s="1" customFormat="1" ht="21" customHeight="1">
      <c r="AF2" s="273" t="s">
        <v>4</v>
      </c>
      <c r="AG2" s="274"/>
      <c r="AH2" s="274"/>
      <c r="AI2" s="275"/>
      <c r="AJ2" s="246" t="s">
        <v>28</v>
      </c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8"/>
      <c r="BA2" s="65" t="s">
        <v>189</v>
      </c>
    </row>
    <row r="3" spans="32:49" s="1" customFormat="1" ht="21" customHeight="1" thickBot="1">
      <c r="AF3" s="276"/>
      <c r="AG3" s="277"/>
      <c r="AH3" s="277"/>
      <c r="AI3" s="278"/>
      <c r="AJ3" s="249" t="s">
        <v>79</v>
      </c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1"/>
    </row>
    <row r="4" spans="36:47" s="1" customFormat="1" ht="21" customHeight="1">
      <c r="AJ4" s="4" t="s">
        <v>30</v>
      </c>
      <c r="AK4" s="4"/>
      <c r="AL4" s="222"/>
      <c r="AM4" s="222"/>
      <c r="AN4" s="222"/>
      <c r="AO4" s="24" t="s">
        <v>66</v>
      </c>
      <c r="AP4" s="222"/>
      <c r="AQ4" s="223"/>
      <c r="AR4" s="4" t="s">
        <v>67</v>
      </c>
      <c r="AS4" s="222"/>
      <c r="AT4" s="223"/>
      <c r="AU4" s="4" t="s">
        <v>68</v>
      </c>
    </row>
    <row r="5" spans="2:52" s="1" customFormat="1" ht="21" customHeight="1">
      <c r="B5" s="9"/>
      <c r="C5" s="9"/>
      <c r="D5" s="9"/>
      <c r="E5" s="9"/>
      <c r="F5" s="9"/>
      <c r="G5" s="9"/>
      <c r="H5" s="9"/>
      <c r="I5" s="9"/>
      <c r="J5" s="22" t="s">
        <v>69</v>
      </c>
      <c r="K5" s="9"/>
      <c r="L5" s="9"/>
      <c r="N5" s="9"/>
      <c r="O5" s="9"/>
      <c r="P5" s="9"/>
      <c r="Q5" s="9"/>
      <c r="S5" s="9"/>
      <c r="T5" s="9"/>
      <c r="U5" s="9"/>
      <c r="V5" s="9"/>
      <c r="W5" s="9"/>
      <c r="X5" s="22" t="s">
        <v>80</v>
      </c>
      <c r="Y5" s="227" t="s">
        <v>100</v>
      </c>
      <c r="Z5" s="228"/>
      <c r="AA5" s="228"/>
      <c r="AB5" s="187"/>
      <c r="AC5" s="187"/>
      <c r="AD5" s="40" t="s">
        <v>101</v>
      </c>
      <c r="AE5" s="229" t="s">
        <v>102</v>
      </c>
      <c r="AF5" s="230"/>
      <c r="AG5" s="230"/>
      <c r="AH5" s="231"/>
      <c r="AI5" s="187"/>
      <c r="AJ5" s="9" t="s">
        <v>103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Z5" s="1" t="s">
        <v>147</v>
      </c>
    </row>
    <row r="6" s="1" customFormat="1" ht="10.5" customHeight="1"/>
    <row r="7" spans="1:53" s="1" customFormat="1" ht="21" customHeight="1">
      <c r="A7" s="1" t="s">
        <v>5</v>
      </c>
      <c r="BA7" s="65" t="s">
        <v>143</v>
      </c>
    </row>
    <row r="8" s="1" customFormat="1" ht="21" customHeight="1">
      <c r="AD8" s="1" t="s">
        <v>6</v>
      </c>
    </row>
    <row r="9" spans="31:53" s="1" customFormat="1" ht="21" customHeight="1">
      <c r="AE9" s="1" t="s">
        <v>31</v>
      </c>
      <c r="AI9" s="225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BA9" s="65" t="s">
        <v>146</v>
      </c>
    </row>
    <row r="10" spans="31:48" s="1" customFormat="1" ht="21" customHeight="1">
      <c r="AE10" s="1" t="s">
        <v>71</v>
      </c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1" t="s">
        <v>70</v>
      </c>
    </row>
    <row r="11" s="1" customFormat="1" ht="21" customHeight="1">
      <c r="AD11" s="1" t="s">
        <v>7</v>
      </c>
    </row>
    <row r="12" spans="31:48" s="1" customFormat="1" ht="21" customHeight="1">
      <c r="AE12" s="1" t="s">
        <v>72</v>
      </c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" t="s">
        <v>70</v>
      </c>
    </row>
    <row r="13" spans="1:49" s="1" customFormat="1" ht="28.5" customHeight="1">
      <c r="A13" s="1" t="s">
        <v>32</v>
      </c>
      <c r="J13" s="196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</row>
    <row r="14" spans="1:49" s="1" customFormat="1" ht="21" customHeight="1">
      <c r="A14" s="1" t="s">
        <v>33</v>
      </c>
      <c r="F14" s="3"/>
      <c r="J14" s="3" t="s">
        <v>92</v>
      </c>
      <c r="K14" s="3"/>
      <c r="L14" s="169"/>
      <c r="M14" s="170"/>
      <c r="N14" s="170"/>
      <c r="O14" s="170"/>
      <c r="P14" s="170"/>
      <c r="Q14" s="170"/>
      <c r="R14" s="170"/>
      <c r="S14" s="186" t="s">
        <v>93</v>
      </c>
      <c r="T14" s="186"/>
      <c r="U14" s="187"/>
      <c r="V14" s="187"/>
      <c r="W14" s="169"/>
      <c r="X14" s="353"/>
      <c r="Y14" s="353"/>
      <c r="Z14" s="353"/>
      <c r="AA14" s="353"/>
      <c r="AB14" s="353"/>
      <c r="AC14" s="170"/>
      <c r="AD14" s="30"/>
      <c r="AE14" s="30"/>
      <c r="AF14" s="30"/>
      <c r="AG14" s="31"/>
      <c r="AH14" s="31"/>
      <c r="AI14" s="3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s="1" customFormat="1" ht="21" customHeight="1">
      <c r="A15" s="1" t="s">
        <v>34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</row>
    <row r="16" s="1" customFormat="1" ht="21" customHeight="1">
      <c r="A16" s="1" t="s">
        <v>8</v>
      </c>
    </row>
    <row r="17" spans="1:50" s="1" customFormat="1" ht="21" customHeight="1">
      <c r="A17" s="212" t="s">
        <v>9</v>
      </c>
      <c r="B17" s="212"/>
      <c r="C17" s="212"/>
      <c r="D17" s="212"/>
      <c r="E17" s="212" t="s">
        <v>10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199" t="s">
        <v>11</v>
      </c>
      <c r="X17" s="200"/>
      <c r="Y17" s="200"/>
      <c r="Z17" s="200"/>
      <c r="AA17" s="200"/>
      <c r="AB17" s="199" t="s">
        <v>56</v>
      </c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14"/>
    </row>
    <row r="18" spans="1:50" s="1" customFormat="1" ht="21" customHeight="1">
      <c r="A18" s="234" t="s">
        <v>13</v>
      </c>
      <c r="B18" s="235"/>
      <c r="C18" s="235"/>
      <c r="D18" s="236"/>
      <c r="E18" s="243" t="s">
        <v>39</v>
      </c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5"/>
      <c r="W18" s="255">
        <f>IF(J13="",0,AB18*AH18)</f>
        <v>0</v>
      </c>
      <c r="X18" s="256"/>
      <c r="Y18" s="256"/>
      <c r="Z18" s="256"/>
      <c r="AA18" s="256"/>
      <c r="AB18" s="328">
        <v>150000</v>
      </c>
      <c r="AC18" s="329"/>
      <c r="AD18" s="329"/>
      <c r="AE18" s="329"/>
      <c r="AF18" s="10" t="s">
        <v>45</v>
      </c>
      <c r="AG18" s="10"/>
      <c r="AH18" s="330">
        <v>1.08</v>
      </c>
      <c r="AI18" s="330"/>
      <c r="AN18" s="13"/>
      <c r="AO18" s="10"/>
      <c r="AP18" s="10"/>
      <c r="AQ18" s="10"/>
      <c r="AR18" s="10"/>
      <c r="AS18" s="10"/>
      <c r="AT18" s="10"/>
      <c r="AU18" s="10"/>
      <c r="AV18" s="10"/>
      <c r="AW18" s="10"/>
      <c r="AX18" s="11"/>
    </row>
    <row r="19" spans="1:50" s="1" customFormat="1" ht="17.25" customHeight="1">
      <c r="A19" s="237"/>
      <c r="B19" s="238"/>
      <c r="C19" s="238"/>
      <c r="D19" s="239"/>
      <c r="E19" s="233" t="s">
        <v>40</v>
      </c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60">
        <v>0</v>
      </c>
      <c r="X19" s="261"/>
      <c r="Y19" s="261"/>
      <c r="Z19" s="261"/>
      <c r="AA19" s="262"/>
      <c r="AB19" s="354" t="s">
        <v>46</v>
      </c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5"/>
    </row>
    <row r="20" spans="1:50" s="1" customFormat="1" ht="17.25" customHeight="1">
      <c r="A20" s="237"/>
      <c r="B20" s="238"/>
      <c r="C20" s="238"/>
      <c r="D20" s="239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63"/>
      <c r="X20" s="264"/>
      <c r="Y20" s="264"/>
      <c r="Z20" s="264"/>
      <c r="AA20" s="265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7"/>
    </row>
    <row r="21" spans="1:50" s="1" customFormat="1" ht="21" customHeight="1">
      <c r="A21" s="237"/>
      <c r="B21" s="238"/>
      <c r="C21" s="238"/>
      <c r="D21" s="239"/>
      <c r="E21" s="233" t="s">
        <v>41</v>
      </c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58">
        <v>0</v>
      </c>
      <c r="X21" s="259"/>
      <c r="Y21" s="259"/>
      <c r="Z21" s="259"/>
      <c r="AA21" s="259"/>
      <c r="AB21" s="243" t="s">
        <v>14</v>
      </c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s="1" customFormat="1" ht="21" customHeight="1">
      <c r="A22" s="237"/>
      <c r="B22" s="238"/>
      <c r="C22" s="238"/>
      <c r="D22" s="239"/>
      <c r="E22" s="233" t="s">
        <v>42</v>
      </c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55">
        <f>IF(J13="",0,AB22*AG22)</f>
        <v>0</v>
      </c>
      <c r="X22" s="256"/>
      <c r="Y22" s="256"/>
      <c r="Z22" s="256"/>
      <c r="AA22" s="256"/>
      <c r="AB22" s="337">
        <v>50000</v>
      </c>
      <c r="AC22" s="338"/>
      <c r="AD22" s="338"/>
      <c r="AE22" s="200" t="s">
        <v>45</v>
      </c>
      <c r="AF22" s="200"/>
      <c r="AG22" s="244">
        <v>1.08</v>
      </c>
      <c r="AH22" s="244"/>
      <c r="AI22" s="334"/>
      <c r="AJ22" s="3"/>
      <c r="AK22" s="3"/>
      <c r="AL22" s="3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1"/>
    </row>
    <row r="23" spans="1:50" s="1" customFormat="1" ht="21" customHeight="1">
      <c r="A23" s="237"/>
      <c r="B23" s="238"/>
      <c r="C23" s="238"/>
      <c r="D23" s="239"/>
      <c r="E23" s="233" t="s">
        <v>43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55">
        <f>IF(J13="",0,AB23*AH23*AM23)</f>
        <v>0</v>
      </c>
      <c r="X23" s="256"/>
      <c r="Y23" s="256"/>
      <c r="Z23" s="256"/>
      <c r="AA23" s="256"/>
      <c r="AB23" s="331">
        <f>'書式20-1-2・ﾎﾟｲﾝﾄ算出表'!AL55</f>
        <v>0</v>
      </c>
      <c r="AC23" s="332"/>
      <c r="AD23" s="333" t="s">
        <v>81</v>
      </c>
      <c r="AE23" s="334"/>
      <c r="AF23" s="334"/>
      <c r="AG23" s="334"/>
      <c r="AH23" s="335">
        <v>8000</v>
      </c>
      <c r="AI23" s="336"/>
      <c r="AJ23" s="336"/>
      <c r="AK23" s="10" t="s">
        <v>62</v>
      </c>
      <c r="AL23" s="25"/>
      <c r="AM23" s="244">
        <v>1.08</v>
      </c>
      <c r="AN23" s="244"/>
      <c r="AO23" s="244"/>
      <c r="AP23" s="3"/>
      <c r="AQ23" s="10"/>
      <c r="AR23" s="10"/>
      <c r="AS23" s="10"/>
      <c r="AT23" s="10"/>
      <c r="AU23" s="10"/>
      <c r="AV23" s="10"/>
      <c r="AW23" s="10"/>
      <c r="AX23" s="11"/>
    </row>
    <row r="24" spans="1:50" s="1" customFormat="1" ht="21" customHeight="1">
      <c r="A24" s="237"/>
      <c r="B24" s="238"/>
      <c r="C24" s="238"/>
      <c r="D24" s="239"/>
      <c r="E24" s="233" t="s">
        <v>44</v>
      </c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57">
        <f>ROUNDDOWN((SUM(W18:AA23)*0.2),0)</f>
        <v>0</v>
      </c>
      <c r="X24" s="256"/>
      <c r="Y24" s="256"/>
      <c r="Z24" s="256"/>
      <c r="AA24" s="256"/>
      <c r="AB24" s="243" t="s">
        <v>50</v>
      </c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s="1" customFormat="1" ht="21" customHeight="1">
      <c r="A25" s="240"/>
      <c r="B25" s="241"/>
      <c r="C25" s="241"/>
      <c r="D25" s="242"/>
      <c r="E25" s="232" t="s">
        <v>49</v>
      </c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55">
        <f>SUM(W18:AA24)</f>
        <v>0</v>
      </c>
      <c r="X25" s="256"/>
      <c r="Y25" s="256"/>
      <c r="Z25" s="256"/>
      <c r="AA25" s="256"/>
      <c r="AB25" s="243" t="s">
        <v>51</v>
      </c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s="1" customFormat="1" ht="21" customHeight="1">
      <c r="A26" s="279" t="s">
        <v>53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1"/>
      <c r="W26" s="255">
        <f>ROUNDDOWN(W25*0.3,0)</f>
        <v>0</v>
      </c>
      <c r="X26" s="256"/>
      <c r="Y26" s="256"/>
      <c r="Z26" s="256"/>
      <c r="AA26" s="256"/>
      <c r="AB26" s="201" t="s">
        <v>52</v>
      </c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3"/>
    </row>
    <row r="27" spans="1:50" s="1" customFormat="1" ht="21" customHeight="1">
      <c r="A27" s="34"/>
      <c r="B27" s="35"/>
      <c r="C27" s="35"/>
      <c r="D27" s="35"/>
      <c r="E27" s="35"/>
      <c r="F27" s="35"/>
      <c r="G27" s="35"/>
      <c r="H27" s="35"/>
      <c r="I27" s="36"/>
      <c r="J27" s="200" t="s">
        <v>15</v>
      </c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14"/>
      <c r="W27" s="188">
        <f>AB28*AG28*AM28*AS28*M29</f>
        <v>0</v>
      </c>
      <c r="X27" s="189"/>
      <c r="Y27" s="189"/>
      <c r="Z27" s="189"/>
      <c r="AA27" s="189"/>
      <c r="AB27" s="293" t="s">
        <v>16</v>
      </c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5"/>
    </row>
    <row r="28" spans="1:50" s="1" customFormat="1" ht="21" customHeight="1">
      <c r="A28" s="201"/>
      <c r="B28" s="202"/>
      <c r="C28" s="202"/>
      <c r="D28" s="202"/>
      <c r="E28" s="202"/>
      <c r="F28" s="202"/>
      <c r="G28" s="202"/>
      <c r="H28" s="202"/>
      <c r="I28" s="203"/>
      <c r="J28" s="214" t="s">
        <v>35</v>
      </c>
      <c r="K28" s="212"/>
      <c r="L28" s="212"/>
      <c r="M28" s="212" t="s">
        <v>36</v>
      </c>
      <c r="N28" s="212"/>
      <c r="O28" s="199"/>
      <c r="P28" s="284" t="s">
        <v>0</v>
      </c>
      <c r="Q28" s="212"/>
      <c r="R28" s="212"/>
      <c r="S28" s="212" t="s">
        <v>1</v>
      </c>
      <c r="T28" s="212"/>
      <c r="U28" s="212"/>
      <c r="V28" s="212"/>
      <c r="W28" s="190"/>
      <c r="X28" s="191"/>
      <c r="Y28" s="191"/>
      <c r="Z28" s="191"/>
      <c r="AA28" s="191"/>
      <c r="AB28" s="291">
        <v>250000</v>
      </c>
      <c r="AC28" s="292"/>
      <c r="AD28" s="292"/>
      <c r="AE28" s="186" t="s">
        <v>45</v>
      </c>
      <c r="AF28" s="186"/>
      <c r="AG28" s="186">
        <v>1.08</v>
      </c>
      <c r="AH28" s="186"/>
      <c r="AI28" s="8" t="s">
        <v>47</v>
      </c>
      <c r="AJ28" s="186" t="s">
        <v>48</v>
      </c>
      <c r="AK28" s="186"/>
      <c r="AL28" s="186"/>
      <c r="AM28" s="186">
        <v>1.2</v>
      </c>
      <c r="AN28" s="186"/>
      <c r="AO28" s="339" t="s">
        <v>74</v>
      </c>
      <c r="AP28" s="339"/>
      <c r="AQ28" s="339"/>
      <c r="AR28" s="339"/>
      <c r="AS28" s="186">
        <v>1.3</v>
      </c>
      <c r="AT28" s="186"/>
      <c r="AU28" s="16" t="s">
        <v>73</v>
      </c>
      <c r="AV28" s="3"/>
      <c r="AW28" s="3"/>
      <c r="AX28" s="5"/>
    </row>
    <row r="29" spans="1:63" s="1" customFormat="1" ht="21" customHeight="1" thickBot="1">
      <c r="A29" s="41"/>
      <c r="B29" s="33"/>
      <c r="C29" s="33"/>
      <c r="D29" s="33"/>
      <c r="E29" s="33"/>
      <c r="F29" s="33"/>
      <c r="G29" s="33"/>
      <c r="H29" s="33"/>
      <c r="I29" s="43"/>
      <c r="J29" s="282"/>
      <c r="K29" s="283"/>
      <c r="L29" s="283"/>
      <c r="M29" s="283"/>
      <c r="N29" s="283"/>
      <c r="O29" s="301"/>
      <c r="P29" s="302"/>
      <c r="Q29" s="303"/>
      <c r="R29" s="303"/>
      <c r="S29" s="212" t="s">
        <v>29</v>
      </c>
      <c r="T29" s="212"/>
      <c r="U29" s="212"/>
      <c r="V29" s="212"/>
      <c r="W29" s="192"/>
      <c r="X29" s="193"/>
      <c r="Y29" s="193"/>
      <c r="Z29" s="193"/>
      <c r="AA29" s="193"/>
      <c r="AB29" s="14"/>
      <c r="AC29" s="15"/>
      <c r="AD29" s="15"/>
      <c r="AE29" s="15"/>
      <c r="AF29" s="2"/>
      <c r="AG29" s="2"/>
      <c r="AH29" s="2"/>
      <c r="AI29" s="2"/>
      <c r="AJ29" s="2"/>
      <c r="AK29" s="2"/>
      <c r="AL29" s="2"/>
      <c r="AM29" s="2"/>
      <c r="AN29" s="15"/>
      <c r="AO29" s="15"/>
      <c r="AP29" s="2"/>
      <c r="AQ29" s="15"/>
      <c r="AR29" s="2"/>
      <c r="AS29" s="2"/>
      <c r="AT29" s="2"/>
      <c r="AU29" s="20"/>
      <c r="AV29" s="20"/>
      <c r="AW29" s="20"/>
      <c r="AX29" s="21"/>
      <c r="BB29" s="16"/>
      <c r="BC29" s="3"/>
      <c r="BD29" s="16"/>
      <c r="BE29" s="16"/>
      <c r="BF29" s="16"/>
      <c r="BG29" s="16"/>
      <c r="BH29" s="16"/>
      <c r="BI29" s="3"/>
      <c r="BK29" s="12"/>
    </row>
    <row r="30" spans="1:61" s="1" customFormat="1" ht="21" customHeight="1" thickBot="1">
      <c r="A30" s="44"/>
      <c r="B30" s="45"/>
      <c r="C30" s="45"/>
      <c r="D30" s="45"/>
      <c r="E30" s="45"/>
      <c r="F30" s="45"/>
      <c r="G30" s="45"/>
      <c r="H30" s="45"/>
      <c r="I30" s="46"/>
      <c r="J30" s="204" t="s">
        <v>104</v>
      </c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6"/>
      <c r="W30" s="298">
        <f>W25+W26+W27</f>
        <v>0</v>
      </c>
      <c r="X30" s="299"/>
      <c r="Y30" s="299"/>
      <c r="Z30" s="299"/>
      <c r="AA30" s="300"/>
      <c r="AB30" s="296" t="s">
        <v>55</v>
      </c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7"/>
      <c r="BB30" s="3"/>
      <c r="BC30" s="3"/>
      <c r="BD30" s="3"/>
      <c r="BE30" s="3"/>
      <c r="BF30" s="3"/>
      <c r="BG30" s="3"/>
      <c r="BH30" s="3"/>
      <c r="BI30" s="3"/>
    </row>
    <row r="31" spans="1:50" s="1" customFormat="1" ht="14.25" customHeight="1">
      <c r="A31" s="207" t="s">
        <v>105</v>
      </c>
      <c r="B31" s="208"/>
      <c r="C31" s="208"/>
      <c r="D31" s="208"/>
      <c r="E31" s="208"/>
      <c r="F31" s="208"/>
      <c r="G31" s="208"/>
      <c r="H31" s="208"/>
      <c r="I31" s="209"/>
      <c r="J31" s="216" t="s">
        <v>21</v>
      </c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86" t="s">
        <v>22</v>
      </c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287"/>
    </row>
    <row r="32" spans="1:50" s="1" customFormat="1" ht="14.25" customHeight="1">
      <c r="A32" s="210"/>
      <c r="B32" s="211"/>
      <c r="C32" s="211"/>
      <c r="D32" s="211"/>
      <c r="E32" s="211"/>
      <c r="F32" s="211"/>
      <c r="G32" s="211"/>
      <c r="H32" s="211"/>
      <c r="I32" s="209"/>
      <c r="J32" s="212" t="s">
        <v>17</v>
      </c>
      <c r="K32" s="212"/>
      <c r="L32" s="212"/>
      <c r="M32" s="212" t="s">
        <v>18</v>
      </c>
      <c r="N32" s="212"/>
      <c r="O32" s="213"/>
      <c r="P32" s="214" t="s">
        <v>19</v>
      </c>
      <c r="Q32" s="212"/>
      <c r="R32" s="212"/>
      <c r="S32" s="212" t="s">
        <v>20</v>
      </c>
      <c r="T32" s="212"/>
      <c r="U32" s="212"/>
      <c r="V32" s="212"/>
      <c r="W32" s="288"/>
      <c r="X32" s="180"/>
      <c r="Y32" s="180"/>
      <c r="Z32" s="180"/>
      <c r="AA32" s="180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287"/>
    </row>
    <row r="33" spans="1:50" s="1" customFormat="1" ht="21" customHeight="1">
      <c r="A33" s="37"/>
      <c r="B33" s="38"/>
      <c r="C33" s="38"/>
      <c r="D33" s="38"/>
      <c r="E33" s="38"/>
      <c r="F33" s="38"/>
      <c r="G33" s="38"/>
      <c r="H33" s="38"/>
      <c r="I33" s="39"/>
      <c r="J33" s="269">
        <f>IF($J$29="","",J29+1)</f>
      </c>
      <c r="K33" s="269"/>
      <c r="L33" s="269"/>
      <c r="M33" s="304"/>
      <c r="N33" s="304"/>
      <c r="O33" s="305"/>
      <c r="P33" s="315"/>
      <c r="Q33" s="304"/>
      <c r="R33" s="304"/>
      <c r="S33" s="269" t="s">
        <v>37</v>
      </c>
      <c r="T33" s="269"/>
      <c r="U33" s="269"/>
      <c r="V33" s="269"/>
      <c r="W33" s="289">
        <f>AB33*AG33*AM33*AS33*(M33+P33)</f>
        <v>0</v>
      </c>
      <c r="X33" s="290"/>
      <c r="Y33" s="290"/>
      <c r="Z33" s="290"/>
      <c r="AA33" s="290"/>
      <c r="AB33" s="194">
        <v>250000</v>
      </c>
      <c r="AC33" s="195"/>
      <c r="AD33" s="195"/>
      <c r="AE33" s="285" t="s">
        <v>45</v>
      </c>
      <c r="AF33" s="285"/>
      <c r="AG33" s="285">
        <v>1.08</v>
      </c>
      <c r="AH33" s="285"/>
      <c r="AI33" s="23" t="s">
        <v>47</v>
      </c>
      <c r="AJ33" s="285" t="s">
        <v>48</v>
      </c>
      <c r="AK33" s="285"/>
      <c r="AL33" s="285"/>
      <c r="AM33" s="285">
        <v>1.2</v>
      </c>
      <c r="AN33" s="285"/>
      <c r="AO33" s="171" t="s">
        <v>74</v>
      </c>
      <c r="AP33" s="171"/>
      <c r="AQ33" s="171"/>
      <c r="AR33" s="171"/>
      <c r="AS33" s="285">
        <v>1.3</v>
      </c>
      <c r="AT33" s="285"/>
      <c r="AU33" s="17" t="s">
        <v>73</v>
      </c>
      <c r="AV33" s="28"/>
      <c r="AW33" s="28"/>
      <c r="AX33" s="27"/>
    </row>
    <row r="34" spans="1:50" s="1" customFormat="1" ht="21" customHeight="1">
      <c r="A34" s="201"/>
      <c r="B34" s="202"/>
      <c r="C34" s="202"/>
      <c r="D34" s="202"/>
      <c r="E34" s="202"/>
      <c r="F34" s="202"/>
      <c r="G34" s="202"/>
      <c r="H34" s="202"/>
      <c r="I34" s="203"/>
      <c r="J34" s="269">
        <f>IF($J$29="","",J33+1)</f>
      </c>
      <c r="K34" s="269"/>
      <c r="L34" s="269"/>
      <c r="M34" s="306"/>
      <c r="N34" s="306"/>
      <c r="O34" s="307"/>
      <c r="P34" s="316"/>
      <c r="Q34" s="306"/>
      <c r="R34" s="306"/>
      <c r="S34" s="215" t="s">
        <v>23</v>
      </c>
      <c r="T34" s="215"/>
      <c r="U34" s="215"/>
      <c r="V34" s="215"/>
      <c r="W34" s="266">
        <f>AB34*AG34*AM34*AS34*(M34+P34)</f>
        <v>0</v>
      </c>
      <c r="X34" s="267"/>
      <c r="Y34" s="267"/>
      <c r="Z34" s="267"/>
      <c r="AA34" s="268"/>
      <c r="AB34" s="220">
        <v>250000</v>
      </c>
      <c r="AC34" s="221"/>
      <c r="AD34" s="221"/>
      <c r="AE34" s="168" t="s">
        <v>45</v>
      </c>
      <c r="AF34" s="168"/>
      <c r="AG34" s="168">
        <v>1.1</v>
      </c>
      <c r="AH34" s="168"/>
      <c r="AI34" s="26" t="s">
        <v>47</v>
      </c>
      <c r="AJ34" s="168" t="s">
        <v>48</v>
      </c>
      <c r="AK34" s="168"/>
      <c r="AL34" s="168"/>
      <c r="AM34" s="168">
        <v>1.2</v>
      </c>
      <c r="AN34" s="168"/>
      <c r="AO34" s="217" t="s">
        <v>74</v>
      </c>
      <c r="AP34" s="217"/>
      <c r="AQ34" s="217"/>
      <c r="AR34" s="217"/>
      <c r="AS34" s="168">
        <v>1.3</v>
      </c>
      <c r="AT34" s="168"/>
      <c r="AU34" s="18" t="s">
        <v>73</v>
      </c>
      <c r="AV34" s="19"/>
      <c r="AW34" s="19"/>
      <c r="AX34" s="27"/>
    </row>
    <row r="35" spans="1:50" s="1" customFormat="1" ht="21" customHeight="1">
      <c r="A35" s="41"/>
      <c r="B35" s="42"/>
      <c r="C35" s="42"/>
      <c r="D35" s="42"/>
      <c r="E35" s="42"/>
      <c r="F35" s="42"/>
      <c r="G35" s="42"/>
      <c r="H35" s="42"/>
      <c r="I35" s="43"/>
      <c r="J35" s="269">
        <f>IF($J$29="","",J34+1)</f>
      </c>
      <c r="K35" s="269"/>
      <c r="L35" s="269"/>
      <c r="M35" s="306"/>
      <c r="N35" s="306"/>
      <c r="O35" s="307"/>
      <c r="P35" s="316"/>
      <c r="Q35" s="306"/>
      <c r="R35" s="306"/>
      <c r="S35" s="215" t="s">
        <v>24</v>
      </c>
      <c r="T35" s="215"/>
      <c r="U35" s="215"/>
      <c r="V35" s="215"/>
      <c r="W35" s="266">
        <f>AB35*AG35*AM35*AS35*(M35+P35)</f>
        <v>0</v>
      </c>
      <c r="X35" s="267"/>
      <c r="Y35" s="267"/>
      <c r="Z35" s="267"/>
      <c r="AA35" s="268"/>
      <c r="AB35" s="220">
        <v>250000</v>
      </c>
      <c r="AC35" s="221"/>
      <c r="AD35" s="221"/>
      <c r="AE35" s="168" t="s">
        <v>45</v>
      </c>
      <c r="AF35" s="168"/>
      <c r="AG35" s="168">
        <v>1.1</v>
      </c>
      <c r="AH35" s="168"/>
      <c r="AI35" s="26" t="s">
        <v>47</v>
      </c>
      <c r="AJ35" s="168" t="s">
        <v>48</v>
      </c>
      <c r="AK35" s="168"/>
      <c r="AL35" s="168"/>
      <c r="AM35" s="168">
        <v>1.2</v>
      </c>
      <c r="AN35" s="168"/>
      <c r="AO35" s="217" t="s">
        <v>74</v>
      </c>
      <c r="AP35" s="217"/>
      <c r="AQ35" s="217"/>
      <c r="AR35" s="217"/>
      <c r="AS35" s="168">
        <v>1.3</v>
      </c>
      <c r="AT35" s="168"/>
      <c r="AU35" s="18" t="s">
        <v>73</v>
      </c>
      <c r="AV35" s="19"/>
      <c r="AW35" s="19"/>
      <c r="AX35" s="27"/>
    </row>
    <row r="36" spans="1:50" s="1" customFormat="1" ht="21" customHeight="1" thickBot="1">
      <c r="A36" s="6"/>
      <c r="B36" s="2"/>
      <c r="C36" s="2"/>
      <c r="D36" s="2"/>
      <c r="E36" s="2"/>
      <c r="F36" s="2"/>
      <c r="G36" s="2"/>
      <c r="H36" s="2"/>
      <c r="I36" s="7"/>
      <c r="J36" s="269">
        <f>IF($J$29="","",J35+1)</f>
      </c>
      <c r="K36" s="269"/>
      <c r="L36" s="269"/>
      <c r="M36" s="313"/>
      <c r="N36" s="313"/>
      <c r="O36" s="314"/>
      <c r="P36" s="317"/>
      <c r="Q36" s="313"/>
      <c r="R36" s="313"/>
      <c r="S36" s="318" t="s">
        <v>25</v>
      </c>
      <c r="T36" s="318"/>
      <c r="U36" s="318"/>
      <c r="V36" s="318"/>
      <c r="W36" s="218">
        <f>AB36*AG36*AM36*AS36*(M36+P36)</f>
        <v>0</v>
      </c>
      <c r="X36" s="219"/>
      <c r="Y36" s="219"/>
      <c r="Z36" s="219"/>
      <c r="AA36" s="219"/>
      <c r="AB36" s="197">
        <v>250000</v>
      </c>
      <c r="AC36" s="198"/>
      <c r="AD36" s="198"/>
      <c r="AE36" s="180" t="s">
        <v>45</v>
      </c>
      <c r="AF36" s="180"/>
      <c r="AG36" s="180">
        <v>1.1</v>
      </c>
      <c r="AH36" s="180"/>
      <c r="AI36" s="20" t="s">
        <v>47</v>
      </c>
      <c r="AJ36" s="180" t="s">
        <v>48</v>
      </c>
      <c r="AK36" s="180"/>
      <c r="AL36" s="180"/>
      <c r="AM36" s="180">
        <v>1.2</v>
      </c>
      <c r="AN36" s="180"/>
      <c r="AO36" s="352" t="s">
        <v>74</v>
      </c>
      <c r="AP36" s="352"/>
      <c r="AQ36" s="352"/>
      <c r="AR36" s="352"/>
      <c r="AS36" s="180">
        <v>1.3</v>
      </c>
      <c r="AT36" s="180"/>
      <c r="AU36" s="15" t="s">
        <v>73</v>
      </c>
      <c r="AV36" s="2"/>
      <c r="AW36" s="2"/>
      <c r="AX36" s="29"/>
    </row>
    <row r="37" spans="1:50" s="1" customFormat="1" ht="21" customHeight="1" thickBot="1">
      <c r="A37" s="308" t="s">
        <v>106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309"/>
      <c r="W37" s="181">
        <f>W33+W34+W35+W36</f>
        <v>0</v>
      </c>
      <c r="X37" s="182"/>
      <c r="Y37" s="182"/>
      <c r="Z37" s="182"/>
      <c r="AA37" s="182"/>
      <c r="AB37" s="183" t="s">
        <v>75</v>
      </c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5"/>
    </row>
    <row r="38" spans="1:50" s="1" customFormat="1" ht="21" customHeight="1" thickBot="1">
      <c r="A38" s="310" t="s">
        <v>96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2"/>
      <c r="W38" s="181">
        <f>W30+W37</f>
        <v>0</v>
      </c>
      <c r="X38" s="182"/>
      <c r="Y38" s="182"/>
      <c r="Z38" s="182"/>
      <c r="AA38" s="182"/>
      <c r="AB38" s="165" t="s">
        <v>94</v>
      </c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7"/>
    </row>
    <row r="39" s="1" customFormat="1" ht="17.25" customHeight="1">
      <c r="A39" s="1" t="s">
        <v>77</v>
      </c>
    </row>
    <row r="40" s="1" customFormat="1" ht="17.25" customHeight="1">
      <c r="A40" s="1" t="s">
        <v>78</v>
      </c>
    </row>
    <row r="41" s="1" customFormat="1" ht="21" customHeight="1"/>
    <row r="42" s="1" customFormat="1" ht="21" customHeight="1">
      <c r="A42" s="1" t="s">
        <v>26</v>
      </c>
    </row>
    <row r="43" spans="1:50" s="1" customFormat="1" ht="21" customHeight="1">
      <c r="A43" s="212" t="s">
        <v>9</v>
      </c>
      <c r="B43" s="212"/>
      <c r="C43" s="212"/>
      <c r="D43" s="212"/>
      <c r="E43" s="326" t="s">
        <v>10</v>
      </c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199" t="s">
        <v>11</v>
      </c>
      <c r="Q43" s="200"/>
      <c r="R43" s="200"/>
      <c r="S43" s="200"/>
      <c r="T43" s="200"/>
      <c r="U43" s="212" t="s">
        <v>12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</row>
    <row r="44" spans="1:50" s="1" customFormat="1" ht="15.75" customHeight="1">
      <c r="A44" s="234" t="s">
        <v>13</v>
      </c>
      <c r="B44" s="235"/>
      <c r="C44" s="235"/>
      <c r="D44" s="236"/>
      <c r="E44" s="293" t="s">
        <v>57</v>
      </c>
      <c r="F44" s="294"/>
      <c r="G44" s="294"/>
      <c r="H44" s="294"/>
      <c r="I44" s="294"/>
      <c r="J44" s="294"/>
      <c r="K44" s="294"/>
      <c r="L44" s="294"/>
      <c r="M44" s="294"/>
      <c r="N44" s="294"/>
      <c r="O44" s="295"/>
      <c r="P44" s="289">
        <f>ROUNDDOWN(U44*AA44*AF44*AI44,0)</f>
        <v>0</v>
      </c>
      <c r="Q44" s="290"/>
      <c r="R44" s="290"/>
      <c r="S44" s="290"/>
      <c r="T44" s="319"/>
      <c r="U44" s="344">
        <f>'書式20-1-2・ﾎﾟｲﾝﾄ算出表'!AL41</f>
        <v>0</v>
      </c>
      <c r="V44" s="345"/>
      <c r="W44" s="285" t="s">
        <v>63</v>
      </c>
      <c r="X44" s="285"/>
      <c r="Y44" s="285"/>
      <c r="Z44" s="285"/>
      <c r="AA44" s="348">
        <v>8000</v>
      </c>
      <c r="AB44" s="348"/>
      <c r="AC44" s="348"/>
      <c r="AD44" s="285" t="s">
        <v>62</v>
      </c>
      <c r="AE44" s="285"/>
      <c r="AF44" s="350">
        <v>1.08</v>
      </c>
      <c r="AG44" s="350"/>
      <c r="AH44" s="171" t="s">
        <v>107</v>
      </c>
      <c r="AI44" s="173">
        <v>1</v>
      </c>
      <c r="AJ44" s="174"/>
      <c r="AK44" s="176" t="s">
        <v>108</v>
      </c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8"/>
    </row>
    <row r="45" spans="1:50" s="1" customFormat="1" ht="15.75" customHeight="1">
      <c r="A45" s="237"/>
      <c r="B45" s="238"/>
      <c r="C45" s="238"/>
      <c r="D45" s="239"/>
      <c r="E45" s="279" t="s">
        <v>84</v>
      </c>
      <c r="F45" s="280"/>
      <c r="G45" s="280"/>
      <c r="H45" s="280"/>
      <c r="I45" s="280"/>
      <c r="J45" s="280"/>
      <c r="K45" s="280"/>
      <c r="L45" s="280"/>
      <c r="M45" s="280"/>
      <c r="N45" s="280"/>
      <c r="O45" s="281"/>
      <c r="P45" s="320"/>
      <c r="Q45" s="321"/>
      <c r="R45" s="321"/>
      <c r="S45" s="321"/>
      <c r="T45" s="322"/>
      <c r="U45" s="346"/>
      <c r="V45" s="347"/>
      <c r="W45" s="180"/>
      <c r="X45" s="180"/>
      <c r="Y45" s="180"/>
      <c r="Z45" s="180"/>
      <c r="AA45" s="349"/>
      <c r="AB45" s="349"/>
      <c r="AC45" s="349"/>
      <c r="AD45" s="180"/>
      <c r="AE45" s="180"/>
      <c r="AF45" s="351"/>
      <c r="AG45" s="351"/>
      <c r="AH45" s="172"/>
      <c r="AI45" s="175"/>
      <c r="AJ45" s="175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9"/>
    </row>
    <row r="46" spans="1:50" s="1" customFormat="1" ht="21" customHeight="1">
      <c r="A46" s="237"/>
      <c r="B46" s="238"/>
      <c r="C46" s="238"/>
      <c r="D46" s="239"/>
      <c r="E46" s="327" t="s">
        <v>58</v>
      </c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0">
        <f>U46*Z46*AC46</f>
        <v>0</v>
      </c>
      <c r="Q46" s="321"/>
      <c r="R46" s="321"/>
      <c r="S46" s="321"/>
      <c r="T46" s="321"/>
      <c r="U46" s="323">
        <v>7000</v>
      </c>
      <c r="V46" s="324"/>
      <c r="W46" s="324"/>
      <c r="X46" s="200" t="s">
        <v>62</v>
      </c>
      <c r="Y46" s="200"/>
      <c r="Z46" s="340">
        <v>1.08</v>
      </c>
      <c r="AA46" s="340"/>
      <c r="AB46" s="10" t="s">
        <v>64</v>
      </c>
      <c r="AC46" s="325">
        <v>0</v>
      </c>
      <c r="AD46" s="325"/>
      <c r="AE46" s="341" t="s">
        <v>82</v>
      </c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3"/>
    </row>
    <row r="47" spans="1:50" s="1" customFormat="1" ht="21" customHeight="1">
      <c r="A47" s="237"/>
      <c r="B47" s="238"/>
      <c r="C47" s="238"/>
      <c r="D47" s="239"/>
      <c r="E47" s="233" t="s">
        <v>59</v>
      </c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320">
        <f>ROUNDDOWN((P44+P46)*0.2,0)</f>
        <v>0</v>
      </c>
      <c r="Q47" s="321"/>
      <c r="R47" s="321"/>
      <c r="S47" s="321"/>
      <c r="T47" s="321"/>
      <c r="U47" s="243" t="s">
        <v>98</v>
      </c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5"/>
    </row>
    <row r="48" spans="1:50" s="1" customFormat="1" ht="21" customHeight="1">
      <c r="A48" s="240"/>
      <c r="B48" s="241"/>
      <c r="C48" s="241"/>
      <c r="D48" s="242"/>
      <c r="E48" s="233" t="s">
        <v>60</v>
      </c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320">
        <f>P44+P46+P47</f>
        <v>0</v>
      </c>
      <c r="Q48" s="321"/>
      <c r="R48" s="321"/>
      <c r="S48" s="321"/>
      <c r="T48" s="321"/>
      <c r="U48" s="243" t="s">
        <v>65</v>
      </c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5"/>
    </row>
    <row r="49" spans="1:50" s="1" customFormat="1" ht="21" customHeight="1">
      <c r="A49" s="233" t="s">
        <v>61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320">
        <f>ROUNDDOWN(P48*0.3,0)</f>
        <v>0</v>
      </c>
      <c r="Q49" s="321"/>
      <c r="R49" s="321"/>
      <c r="S49" s="321"/>
      <c r="T49" s="321"/>
      <c r="U49" s="243" t="s">
        <v>83</v>
      </c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5"/>
    </row>
    <row r="50" spans="1:50" s="1" customFormat="1" ht="21" customHeight="1">
      <c r="A50" s="232" t="s">
        <v>99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320">
        <f>P48+P49</f>
        <v>0</v>
      </c>
      <c r="Q50" s="321"/>
      <c r="R50" s="321"/>
      <c r="S50" s="321"/>
      <c r="T50" s="321"/>
      <c r="U50" s="243" t="s">
        <v>76</v>
      </c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5"/>
    </row>
    <row r="51" spans="1:50" s="1" customFormat="1" ht="17.25" customHeight="1">
      <c r="A51" s="1" t="s">
        <v>27</v>
      </c>
      <c r="W51" s="3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  <row r="52" s="1" customFormat="1" ht="17.25" customHeight="1"/>
    <row r="53" s="1" customFormat="1" ht="17.25" customHeight="1"/>
  </sheetData>
  <sheetProtection/>
  <mergeCells count="172">
    <mergeCell ref="AO36:AR36"/>
    <mergeCell ref="W14:AC14"/>
    <mergeCell ref="AI12:AU12"/>
    <mergeCell ref="AS28:AT28"/>
    <mergeCell ref="AM35:AN35"/>
    <mergeCell ref="AO35:AR35"/>
    <mergeCell ref="AS35:AT35"/>
    <mergeCell ref="AB17:AX17"/>
    <mergeCell ref="AB19:AX20"/>
    <mergeCell ref="AO33:AR33"/>
    <mergeCell ref="P43:T43"/>
    <mergeCell ref="P47:T47"/>
    <mergeCell ref="U43:AX43"/>
    <mergeCell ref="Z46:AA46"/>
    <mergeCell ref="AE46:AX46"/>
    <mergeCell ref="W44:Z45"/>
    <mergeCell ref="U44:V45"/>
    <mergeCell ref="AA44:AC45"/>
    <mergeCell ref="AF44:AG45"/>
    <mergeCell ref="U47:AX47"/>
    <mergeCell ref="AB24:AX24"/>
    <mergeCell ref="AM23:AO23"/>
    <mergeCell ref="AB26:AX26"/>
    <mergeCell ref="AJ28:AL28"/>
    <mergeCell ref="AM28:AN28"/>
    <mergeCell ref="AO28:AR28"/>
    <mergeCell ref="AE28:AF28"/>
    <mergeCell ref="AB18:AE18"/>
    <mergeCell ref="AH18:AI18"/>
    <mergeCell ref="AB23:AC23"/>
    <mergeCell ref="AD23:AG23"/>
    <mergeCell ref="AH23:AJ23"/>
    <mergeCell ref="AG22:AI22"/>
    <mergeCell ref="AE22:AF22"/>
    <mergeCell ref="AB22:AD22"/>
    <mergeCell ref="AB21:AX21"/>
    <mergeCell ref="A43:D43"/>
    <mergeCell ref="A44:D48"/>
    <mergeCell ref="E43:O43"/>
    <mergeCell ref="E44:O44"/>
    <mergeCell ref="E45:O45"/>
    <mergeCell ref="E46:O46"/>
    <mergeCell ref="E47:O47"/>
    <mergeCell ref="E48:O48"/>
    <mergeCell ref="A49:O49"/>
    <mergeCell ref="P48:T48"/>
    <mergeCell ref="P49:T49"/>
    <mergeCell ref="P50:T50"/>
    <mergeCell ref="A50:O50"/>
    <mergeCell ref="U48:AX48"/>
    <mergeCell ref="U49:AX49"/>
    <mergeCell ref="U50:AX50"/>
    <mergeCell ref="P44:T45"/>
    <mergeCell ref="AD44:AE45"/>
    <mergeCell ref="U46:W46"/>
    <mergeCell ref="X46:Y46"/>
    <mergeCell ref="P46:T46"/>
    <mergeCell ref="AC46:AD46"/>
    <mergeCell ref="A37:V37"/>
    <mergeCell ref="A38:V38"/>
    <mergeCell ref="M36:O36"/>
    <mergeCell ref="P33:R33"/>
    <mergeCell ref="P34:R34"/>
    <mergeCell ref="P35:R35"/>
    <mergeCell ref="P36:R36"/>
    <mergeCell ref="S36:V36"/>
    <mergeCell ref="J33:L33"/>
    <mergeCell ref="J34:L34"/>
    <mergeCell ref="J36:L36"/>
    <mergeCell ref="M33:O33"/>
    <mergeCell ref="M34:O34"/>
    <mergeCell ref="M35:O35"/>
    <mergeCell ref="AJ34:AL34"/>
    <mergeCell ref="AE33:AF33"/>
    <mergeCell ref="AG33:AH33"/>
    <mergeCell ref="AJ33:AL33"/>
    <mergeCell ref="S35:V35"/>
    <mergeCell ref="W35:AA35"/>
    <mergeCell ref="S29:V29"/>
    <mergeCell ref="M28:O28"/>
    <mergeCell ref="M29:O29"/>
    <mergeCell ref="J27:V27"/>
    <mergeCell ref="S28:V28"/>
    <mergeCell ref="P29:R29"/>
    <mergeCell ref="AS33:AT33"/>
    <mergeCell ref="W31:AX32"/>
    <mergeCell ref="W33:AA33"/>
    <mergeCell ref="AB25:AX25"/>
    <mergeCell ref="AB28:AD28"/>
    <mergeCell ref="AG28:AH28"/>
    <mergeCell ref="AB27:AX27"/>
    <mergeCell ref="AM33:AN33"/>
    <mergeCell ref="AB30:AX30"/>
    <mergeCell ref="W30:AA30"/>
    <mergeCell ref="W34:AA34"/>
    <mergeCell ref="S33:V33"/>
    <mergeCell ref="J35:L35"/>
    <mergeCell ref="AF1:AI1"/>
    <mergeCell ref="AF2:AI3"/>
    <mergeCell ref="W26:AA26"/>
    <mergeCell ref="A26:V26"/>
    <mergeCell ref="J29:L29"/>
    <mergeCell ref="J28:L28"/>
    <mergeCell ref="P28:R28"/>
    <mergeCell ref="AJ2:AW2"/>
    <mergeCell ref="AJ3:AW3"/>
    <mergeCell ref="AJ1:AW1"/>
    <mergeCell ref="W18:AA18"/>
    <mergeCell ref="W24:AA24"/>
    <mergeCell ref="W25:AA25"/>
    <mergeCell ref="W21:AA21"/>
    <mergeCell ref="W22:AA22"/>
    <mergeCell ref="W19:AA20"/>
    <mergeCell ref="W23:AA23"/>
    <mergeCell ref="A17:D17"/>
    <mergeCell ref="E25:V25"/>
    <mergeCell ref="E19:V20"/>
    <mergeCell ref="E21:V21"/>
    <mergeCell ref="A18:D25"/>
    <mergeCell ref="E22:V22"/>
    <mergeCell ref="E23:V23"/>
    <mergeCell ref="E17:V17"/>
    <mergeCell ref="E18:V18"/>
    <mergeCell ref="E24:V24"/>
    <mergeCell ref="AL4:AN4"/>
    <mergeCell ref="AP4:AQ4"/>
    <mergeCell ref="AS4:AT4"/>
    <mergeCell ref="J13:AW13"/>
    <mergeCell ref="AI9:AX9"/>
    <mergeCell ref="AI10:AU10"/>
    <mergeCell ref="Y5:AC5"/>
    <mergeCell ref="AE5:AI5"/>
    <mergeCell ref="AO34:AR34"/>
    <mergeCell ref="AS34:AT34"/>
    <mergeCell ref="W36:AA36"/>
    <mergeCell ref="AB35:AD35"/>
    <mergeCell ref="AE35:AF35"/>
    <mergeCell ref="AG35:AH35"/>
    <mergeCell ref="AB34:AD34"/>
    <mergeCell ref="AE34:AF34"/>
    <mergeCell ref="AJ35:AL35"/>
    <mergeCell ref="AG34:AH34"/>
    <mergeCell ref="A34:I34"/>
    <mergeCell ref="A28:I28"/>
    <mergeCell ref="J30:V30"/>
    <mergeCell ref="A31:I32"/>
    <mergeCell ref="M32:O32"/>
    <mergeCell ref="P32:R32"/>
    <mergeCell ref="S32:V32"/>
    <mergeCell ref="S34:V34"/>
    <mergeCell ref="J31:V31"/>
    <mergeCell ref="J32:L32"/>
    <mergeCell ref="AB37:AX37"/>
    <mergeCell ref="S14:V14"/>
    <mergeCell ref="W27:AA29"/>
    <mergeCell ref="AB33:AD33"/>
    <mergeCell ref="J15:AW15"/>
    <mergeCell ref="AB36:AD36"/>
    <mergeCell ref="AE36:AF36"/>
    <mergeCell ref="AG36:AH36"/>
    <mergeCell ref="AJ36:AL36"/>
    <mergeCell ref="W17:AA17"/>
    <mergeCell ref="AB38:AX38"/>
    <mergeCell ref="AM34:AN34"/>
    <mergeCell ref="L14:R14"/>
    <mergeCell ref="AH44:AH45"/>
    <mergeCell ref="AI44:AJ45"/>
    <mergeCell ref="AK44:AX45"/>
    <mergeCell ref="AM36:AN36"/>
    <mergeCell ref="AS36:AT36"/>
    <mergeCell ref="W37:AA37"/>
    <mergeCell ref="W38:AA38"/>
  </mergeCells>
  <hyperlinks>
    <hyperlink ref="BA7" location="'書式20-1・記入例　注意事項'!C9" display="記入例　注意事項シートへ"/>
    <hyperlink ref="BA9" location="'書式20-1・経費算定基準'!A1" display="経費算定基準シートへ"/>
    <hyperlink ref="BA2" location="'書式20-1-1・ﾎﾟｲﾝﾄ算出表'!AP2" display="ﾎﾟｲﾝﾄ算出表シートへ"/>
  </hyperlinks>
  <printOptions/>
  <pageMargins left="0.7086614173228347" right="0.31496062992125984" top="0.5511811023622047" bottom="0" header="0.2755905511811024" footer="0.31496062992125984"/>
  <pageSetup blackAndWhite="1" horizontalDpi="600" verticalDpi="600" orientation="portrait" paperSize="9" scale="77" r:id="rId1"/>
  <headerFooter alignWithMargins="0">
    <oddFooter>&amp;L（治験依頼者、治験責任医師→病院長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K51"/>
  <sheetViews>
    <sheetView tabSelected="1" zoomScaleSheetLayoutView="70" zoomScalePageLayoutView="0" workbookViewId="0" topLeftCell="A18">
      <selection activeCell="U47" sqref="U47:AX47"/>
    </sheetView>
  </sheetViews>
  <sheetFormatPr defaultColWidth="2.375" defaultRowHeight="21" customHeight="1"/>
  <cols>
    <col min="1" max="25" width="2.375" style="0" customWidth="1"/>
    <col min="26" max="26" width="2.50390625" style="0" customWidth="1"/>
    <col min="27" max="30" width="2.625" style="0" customWidth="1"/>
    <col min="31" max="31" width="2.375" style="0" customWidth="1"/>
    <col min="32" max="32" width="2.50390625" style="0" customWidth="1"/>
    <col min="33" max="34" width="2.625" style="0" customWidth="1"/>
    <col min="35" max="43" width="2.375" style="0" customWidth="1"/>
    <col min="44" max="44" width="3.00390625" style="0" customWidth="1"/>
    <col min="45" max="46" width="2.125" style="0" customWidth="1"/>
    <col min="47" max="49" width="2.375" style="0" customWidth="1"/>
    <col min="50" max="50" width="3.625" style="0" customWidth="1"/>
    <col min="51" max="79" width="2.375" style="0" customWidth="1"/>
    <col min="80" max="80" width="2.625" style="0" customWidth="1"/>
  </cols>
  <sheetData>
    <row r="1" spans="1:49" s="1" customFormat="1" ht="21" customHeight="1" thickBot="1">
      <c r="A1" s="1" t="s">
        <v>2</v>
      </c>
      <c r="AF1" s="270" t="s">
        <v>3</v>
      </c>
      <c r="AG1" s="271"/>
      <c r="AH1" s="271"/>
      <c r="AI1" s="272"/>
      <c r="AJ1" s="372">
        <v>260099</v>
      </c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4"/>
    </row>
    <row r="2" spans="32:49" s="1" customFormat="1" ht="21" customHeight="1">
      <c r="AF2" s="273" t="s">
        <v>4</v>
      </c>
      <c r="AG2" s="274"/>
      <c r="AH2" s="274"/>
      <c r="AI2" s="275"/>
      <c r="AJ2" s="246" t="s">
        <v>85</v>
      </c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8"/>
    </row>
    <row r="3" spans="32:49" s="1" customFormat="1" ht="21" customHeight="1" thickBot="1">
      <c r="AF3" s="276"/>
      <c r="AG3" s="277"/>
      <c r="AH3" s="277"/>
      <c r="AI3" s="278"/>
      <c r="AJ3" s="249" t="s">
        <v>86</v>
      </c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1"/>
    </row>
    <row r="4" spans="36:47" s="1" customFormat="1" ht="21" customHeight="1">
      <c r="AJ4" s="4" t="s">
        <v>30</v>
      </c>
      <c r="AK4" s="4"/>
      <c r="AL4" s="375">
        <v>2014</v>
      </c>
      <c r="AM4" s="375"/>
      <c r="AN4" s="375"/>
      <c r="AO4" s="24" t="s">
        <v>66</v>
      </c>
      <c r="AP4" s="375">
        <v>11</v>
      </c>
      <c r="AQ4" s="376"/>
      <c r="AR4" s="4" t="s">
        <v>67</v>
      </c>
      <c r="AS4" s="375">
        <v>5</v>
      </c>
      <c r="AT4" s="376"/>
      <c r="AU4" s="4" t="s">
        <v>68</v>
      </c>
    </row>
    <row r="5" spans="2:50" s="1" customFormat="1" ht="21" customHeight="1">
      <c r="B5" s="9"/>
      <c r="C5" s="9"/>
      <c r="D5" s="9"/>
      <c r="E5" s="9"/>
      <c r="F5" s="9"/>
      <c r="G5" s="9"/>
      <c r="H5" s="9"/>
      <c r="I5" s="9"/>
      <c r="J5" s="22" t="s">
        <v>69</v>
      </c>
      <c r="L5" s="9"/>
      <c r="N5" s="9"/>
      <c r="O5" s="9"/>
      <c r="P5" s="9"/>
      <c r="Q5" s="9"/>
      <c r="S5" s="9"/>
      <c r="T5" s="9"/>
      <c r="U5" s="9"/>
      <c r="V5" s="9"/>
      <c r="W5" s="9"/>
      <c r="X5" s="22" t="s">
        <v>80</v>
      </c>
      <c r="Y5" s="227" t="s">
        <v>100</v>
      </c>
      <c r="Z5" s="228"/>
      <c r="AA5" s="228"/>
      <c r="AB5" s="187"/>
      <c r="AC5" s="187"/>
      <c r="AD5" s="40" t="s">
        <v>101</v>
      </c>
      <c r="AE5" s="229" t="s">
        <v>102</v>
      </c>
      <c r="AF5" s="230"/>
      <c r="AG5" s="230"/>
      <c r="AH5" s="231"/>
      <c r="AI5" s="187"/>
      <c r="AJ5" s="9" t="s">
        <v>103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="1" customFormat="1" ht="10.5" customHeight="1"/>
    <row r="7" s="1" customFormat="1" ht="21" customHeight="1">
      <c r="A7" s="1" t="s">
        <v>5</v>
      </c>
    </row>
    <row r="8" s="1" customFormat="1" ht="21" customHeight="1">
      <c r="AD8" s="1" t="s">
        <v>6</v>
      </c>
    </row>
    <row r="9" spans="3:50" s="1" customFormat="1" ht="21" customHeight="1">
      <c r="C9" s="65" t="s">
        <v>145</v>
      </c>
      <c r="AE9" s="1" t="s">
        <v>31</v>
      </c>
      <c r="AI9" s="366" t="s">
        <v>87</v>
      </c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</row>
    <row r="10" spans="31:48" s="1" customFormat="1" ht="21" customHeight="1">
      <c r="AE10" s="1" t="s">
        <v>71</v>
      </c>
      <c r="AI10" s="366" t="s">
        <v>89</v>
      </c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1" t="s">
        <v>70</v>
      </c>
    </row>
    <row r="11" s="1" customFormat="1" ht="21" customHeight="1">
      <c r="AD11" s="1" t="s">
        <v>7</v>
      </c>
    </row>
    <row r="12" spans="31:48" s="1" customFormat="1" ht="21" customHeight="1">
      <c r="AE12" s="1" t="s">
        <v>72</v>
      </c>
      <c r="AI12" s="368" t="s">
        <v>88</v>
      </c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1" t="s">
        <v>70</v>
      </c>
    </row>
    <row r="13" spans="1:49" s="1" customFormat="1" ht="29.25" customHeight="1">
      <c r="A13" s="1" t="s">
        <v>32</v>
      </c>
      <c r="J13" s="368" t="s">
        <v>91</v>
      </c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</row>
    <row r="14" spans="1:49" s="1" customFormat="1" ht="21" customHeight="1">
      <c r="A14" s="1" t="s">
        <v>33</v>
      </c>
      <c r="F14" s="3"/>
      <c r="J14" s="3" t="s">
        <v>92</v>
      </c>
      <c r="K14" s="3"/>
      <c r="L14" s="377">
        <v>41922</v>
      </c>
      <c r="M14" s="187"/>
      <c r="N14" s="187"/>
      <c r="O14" s="187"/>
      <c r="P14" s="187"/>
      <c r="Q14" s="187"/>
      <c r="R14" s="187"/>
      <c r="S14" s="186" t="s">
        <v>93</v>
      </c>
      <c r="T14" s="186"/>
      <c r="U14" s="187"/>
      <c r="V14" s="187"/>
      <c r="W14" s="377">
        <v>43281</v>
      </c>
      <c r="X14" s="378"/>
      <c r="Y14" s="378"/>
      <c r="Z14" s="378"/>
      <c r="AA14" s="378"/>
      <c r="AB14" s="378"/>
      <c r="AC14" s="187"/>
      <c r="AD14" s="370"/>
      <c r="AE14" s="371"/>
      <c r="AF14" s="32"/>
      <c r="AG14" s="370"/>
      <c r="AH14" s="371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s="1" customFormat="1" ht="21" customHeight="1">
      <c r="A15" s="1" t="s">
        <v>34</v>
      </c>
      <c r="J15" s="368" t="s">
        <v>90</v>
      </c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</row>
    <row r="16" s="1" customFormat="1" ht="21" customHeight="1">
      <c r="A16" s="1" t="s">
        <v>8</v>
      </c>
    </row>
    <row r="17" spans="1:50" s="1" customFormat="1" ht="21" customHeight="1">
      <c r="A17" s="212" t="s">
        <v>9</v>
      </c>
      <c r="B17" s="212"/>
      <c r="C17" s="212"/>
      <c r="D17" s="212"/>
      <c r="E17" s="212" t="s">
        <v>10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199" t="s">
        <v>11</v>
      </c>
      <c r="X17" s="200"/>
      <c r="Y17" s="200"/>
      <c r="Z17" s="200"/>
      <c r="AA17" s="200"/>
      <c r="AB17" s="199" t="s">
        <v>56</v>
      </c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14"/>
    </row>
    <row r="18" spans="1:50" s="1" customFormat="1" ht="21" customHeight="1">
      <c r="A18" s="234" t="s">
        <v>13</v>
      </c>
      <c r="B18" s="235"/>
      <c r="C18" s="235"/>
      <c r="D18" s="236"/>
      <c r="E18" s="243" t="s">
        <v>39</v>
      </c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5"/>
      <c r="W18" s="255">
        <f>IF(J13="",0,AB18*AH18)</f>
        <v>162000</v>
      </c>
      <c r="X18" s="256"/>
      <c r="Y18" s="256"/>
      <c r="Z18" s="256"/>
      <c r="AA18" s="256"/>
      <c r="AB18" s="328">
        <v>150000</v>
      </c>
      <c r="AC18" s="329"/>
      <c r="AD18" s="329"/>
      <c r="AE18" s="329"/>
      <c r="AF18" s="10" t="s">
        <v>45</v>
      </c>
      <c r="AG18" s="10"/>
      <c r="AH18" s="330">
        <v>1.08</v>
      </c>
      <c r="AI18" s="330"/>
      <c r="AN18" s="13"/>
      <c r="AO18" s="10"/>
      <c r="AP18" s="10"/>
      <c r="AQ18" s="10"/>
      <c r="AR18" s="10"/>
      <c r="AS18" s="10"/>
      <c r="AT18" s="10"/>
      <c r="AU18" s="10"/>
      <c r="AV18" s="10"/>
      <c r="AW18" s="10"/>
      <c r="AX18" s="11"/>
    </row>
    <row r="19" spans="1:50" s="1" customFormat="1" ht="16.5" customHeight="1">
      <c r="A19" s="237"/>
      <c r="B19" s="238"/>
      <c r="C19" s="238"/>
      <c r="D19" s="239"/>
      <c r="E19" s="233" t="s">
        <v>40</v>
      </c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379">
        <v>23800</v>
      </c>
      <c r="X19" s="380"/>
      <c r="Y19" s="380"/>
      <c r="Z19" s="380"/>
      <c r="AA19" s="381"/>
      <c r="AB19" s="354" t="s">
        <v>46</v>
      </c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5"/>
    </row>
    <row r="20" spans="1:50" s="1" customFormat="1" ht="16.5" customHeight="1">
      <c r="A20" s="237"/>
      <c r="B20" s="238"/>
      <c r="C20" s="238"/>
      <c r="D20" s="239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382"/>
      <c r="X20" s="383"/>
      <c r="Y20" s="383"/>
      <c r="Z20" s="383"/>
      <c r="AA20" s="384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7"/>
    </row>
    <row r="21" spans="1:50" s="1" customFormat="1" ht="21" customHeight="1">
      <c r="A21" s="237"/>
      <c r="B21" s="238"/>
      <c r="C21" s="238"/>
      <c r="D21" s="239"/>
      <c r="E21" s="233" t="s">
        <v>41</v>
      </c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385">
        <v>105000</v>
      </c>
      <c r="X21" s="386"/>
      <c r="Y21" s="386"/>
      <c r="Z21" s="386"/>
      <c r="AA21" s="386"/>
      <c r="AB21" s="243" t="s">
        <v>14</v>
      </c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s="1" customFormat="1" ht="21" customHeight="1">
      <c r="A22" s="237"/>
      <c r="B22" s="238"/>
      <c r="C22" s="238"/>
      <c r="D22" s="239"/>
      <c r="E22" s="233" t="s">
        <v>42</v>
      </c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55">
        <f>IF(J13="",0,AB22*AG22)</f>
        <v>54000</v>
      </c>
      <c r="X22" s="256"/>
      <c r="Y22" s="256"/>
      <c r="Z22" s="256"/>
      <c r="AA22" s="256"/>
      <c r="AB22" s="337">
        <v>50000</v>
      </c>
      <c r="AC22" s="338"/>
      <c r="AD22" s="338"/>
      <c r="AE22" s="200" t="s">
        <v>45</v>
      </c>
      <c r="AF22" s="200"/>
      <c r="AG22" s="244">
        <v>1.08</v>
      </c>
      <c r="AH22" s="244"/>
      <c r="AI22" s="334"/>
      <c r="AJ22" s="3"/>
      <c r="AK22" s="3"/>
      <c r="AL22" s="3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1"/>
    </row>
    <row r="23" spans="1:50" s="1" customFormat="1" ht="21" customHeight="1">
      <c r="A23" s="237"/>
      <c r="B23" s="238"/>
      <c r="C23" s="238"/>
      <c r="D23" s="239"/>
      <c r="E23" s="233" t="s">
        <v>109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55">
        <f>IF(J13="",0,AB23*AH23*AM23)</f>
        <v>86400</v>
      </c>
      <c r="X23" s="256"/>
      <c r="Y23" s="256"/>
      <c r="Z23" s="256"/>
      <c r="AA23" s="256"/>
      <c r="AB23" s="331">
        <v>10</v>
      </c>
      <c r="AC23" s="332"/>
      <c r="AD23" s="333" t="s">
        <v>81</v>
      </c>
      <c r="AE23" s="334"/>
      <c r="AF23" s="334"/>
      <c r="AG23" s="334"/>
      <c r="AH23" s="335">
        <v>8000</v>
      </c>
      <c r="AI23" s="336"/>
      <c r="AJ23" s="336"/>
      <c r="AK23" s="10" t="s">
        <v>62</v>
      </c>
      <c r="AL23" s="25"/>
      <c r="AM23" s="244">
        <v>1.08</v>
      </c>
      <c r="AN23" s="244"/>
      <c r="AO23" s="244"/>
      <c r="AP23" s="3"/>
      <c r="AQ23" s="10"/>
      <c r="AR23" s="10"/>
      <c r="AS23" s="10"/>
      <c r="AT23" s="10"/>
      <c r="AU23" s="10"/>
      <c r="AV23" s="10"/>
      <c r="AW23" s="10"/>
      <c r="AX23" s="11"/>
    </row>
    <row r="24" spans="1:50" s="1" customFormat="1" ht="21" customHeight="1">
      <c r="A24" s="237"/>
      <c r="B24" s="238"/>
      <c r="C24" s="238"/>
      <c r="D24" s="239"/>
      <c r="E24" s="233" t="s">
        <v>44</v>
      </c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55">
        <f>SUM(W18:AA23)*0.2</f>
        <v>86240</v>
      </c>
      <c r="X24" s="256"/>
      <c r="Y24" s="256"/>
      <c r="Z24" s="256"/>
      <c r="AA24" s="256"/>
      <c r="AB24" s="243" t="s">
        <v>50</v>
      </c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s="1" customFormat="1" ht="21" customHeight="1">
      <c r="A25" s="240"/>
      <c r="B25" s="241"/>
      <c r="C25" s="241"/>
      <c r="D25" s="242"/>
      <c r="E25" s="232" t="s">
        <v>49</v>
      </c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55">
        <f>SUM(W18:AA24)</f>
        <v>517440</v>
      </c>
      <c r="X25" s="256"/>
      <c r="Y25" s="256"/>
      <c r="Z25" s="256"/>
      <c r="AA25" s="256"/>
      <c r="AB25" s="243" t="s">
        <v>51</v>
      </c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s="1" customFormat="1" ht="21" customHeight="1">
      <c r="A26" s="279" t="s">
        <v>53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1"/>
      <c r="W26" s="255">
        <f>W25*0.3</f>
        <v>155232</v>
      </c>
      <c r="X26" s="256"/>
      <c r="Y26" s="256"/>
      <c r="Z26" s="256"/>
      <c r="AA26" s="256"/>
      <c r="AB26" s="201" t="s">
        <v>52</v>
      </c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3"/>
    </row>
    <row r="27" spans="1:50" s="1" customFormat="1" ht="21" customHeight="1">
      <c r="A27" s="34"/>
      <c r="B27" s="35"/>
      <c r="C27" s="35"/>
      <c r="D27" s="35"/>
      <c r="E27" s="35"/>
      <c r="F27" s="35"/>
      <c r="G27" s="35"/>
      <c r="H27" s="35"/>
      <c r="I27" s="36"/>
      <c r="J27" s="200" t="s">
        <v>15</v>
      </c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14"/>
      <c r="W27" s="188">
        <f>AB28*AG28*AM28*AS28*M29</f>
        <v>421200</v>
      </c>
      <c r="X27" s="189"/>
      <c r="Y27" s="189"/>
      <c r="Z27" s="189"/>
      <c r="AA27" s="189"/>
      <c r="AB27" s="293" t="s">
        <v>16</v>
      </c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5"/>
    </row>
    <row r="28" spans="1:50" s="1" customFormat="1" ht="21" customHeight="1">
      <c r="A28" s="201"/>
      <c r="B28" s="202"/>
      <c r="C28" s="202"/>
      <c r="D28" s="202"/>
      <c r="E28" s="202"/>
      <c r="F28" s="202"/>
      <c r="G28" s="202"/>
      <c r="H28" s="202"/>
      <c r="I28" s="203"/>
      <c r="J28" s="214" t="s">
        <v>35</v>
      </c>
      <c r="K28" s="212"/>
      <c r="L28" s="212"/>
      <c r="M28" s="212" t="s">
        <v>36</v>
      </c>
      <c r="N28" s="212"/>
      <c r="O28" s="199"/>
      <c r="P28" s="284" t="s">
        <v>0</v>
      </c>
      <c r="Q28" s="212"/>
      <c r="R28" s="212"/>
      <c r="S28" s="212" t="s">
        <v>1</v>
      </c>
      <c r="T28" s="212"/>
      <c r="U28" s="212"/>
      <c r="V28" s="212"/>
      <c r="W28" s="190"/>
      <c r="X28" s="191"/>
      <c r="Y28" s="191"/>
      <c r="Z28" s="191"/>
      <c r="AA28" s="191"/>
      <c r="AB28" s="387">
        <v>250000</v>
      </c>
      <c r="AC28" s="388"/>
      <c r="AD28" s="388"/>
      <c r="AE28" s="186" t="s">
        <v>45</v>
      </c>
      <c r="AF28" s="186"/>
      <c r="AG28" s="186">
        <v>1.08</v>
      </c>
      <c r="AH28" s="186"/>
      <c r="AI28" s="8" t="s">
        <v>47</v>
      </c>
      <c r="AJ28" s="186" t="s">
        <v>48</v>
      </c>
      <c r="AK28" s="186"/>
      <c r="AL28" s="186"/>
      <c r="AM28" s="186">
        <v>1.2</v>
      </c>
      <c r="AN28" s="186"/>
      <c r="AO28" s="339" t="s">
        <v>74</v>
      </c>
      <c r="AP28" s="339"/>
      <c r="AQ28" s="339"/>
      <c r="AR28" s="339"/>
      <c r="AS28" s="186">
        <v>1.3</v>
      </c>
      <c r="AT28" s="186"/>
      <c r="AU28" s="16" t="s">
        <v>73</v>
      </c>
      <c r="AV28" s="3"/>
      <c r="AW28" s="3"/>
      <c r="AX28" s="5"/>
    </row>
    <row r="29" spans="1:63" s="1" customFormat="1" ht="21" customHeight="1" thickBot="1">
      <c r="A29" s="41"/>
      <c r="B29" s="33"/>
      <c r="C29" s="33"/>
      <c r="D29" s="33"/>
      <c r="E29" s="33"/>
      <c r="F29" s="33"/>
      <c r="G29" s="33"/>
      <c r="H29" s="33"/>
      <c r="I29" s="43"/>
      <c r="J29" s="361">
        <v>2014</v>
      </c>
      <c r="K29" s="362"/>
      <c r="L29" s="362"/>
      <c r="M29" s="362">
        <v>1</v>
      </c>
      <c r="N29" s="362"/>
      <c r="O29" s="363"/>
      <c r="P29" s="302"/>
      <c r="Q29" s="303"/>
      <c r="R29" s="303"/>
      <c r="S29" s="212" t="s">
        <v>29</v>
      </c>
      <c r="T29" s="212"/>
      <c r="U29" s="212"/>
      <c r="V29" s="212"/>
      <c r="W29" s="192"/>
      <c r="X29" s="193"/>
      <c r="Y29" s="193"/>
      <c r="Z29" s="193"/>
      <c r="AA29" s="193"/>
      <c r="AB29" s="14"/>
      <c r="AC29" s="15"/>
      <c r="AD29" s="15"/>
      <c r="AE29" s="15"/>
      <c r="AF29" s="2"/>
      <c r="AG29" s="2"/>
      <c r="AH29" s="2"/>
      <c r="AI29" s="2"/>
      <c r="AJ29" s="2"/>
      <c r="AK29" s="2"/>
      <c r="AL29" s="2"/>
      <c r="AM29" s="2"/>
      <c r="AN29" s="15"/>
      <c r="AO29" s="15"/>
      <c r="AP29" s="2"/>
      <c r="AQ29" s="15"/>
      <c r="AR29" s="2"/>
      <c r="AS29" s="2"/>
      <c r="AT29" s="2"/>
      <c r="AU29" s="20"/>
      <c r="AV29" s="20"/>
      <c r="AW29" s="20"/>
      <c r="AX29" s="21"/>
      <c r="BB29" s="16"/>
      <c r="BC29" s="3"/>
      <c r="BD29" s="16"/>
      <c r="BE29" s="16"/>
      <c r="BF29" s="16"/>
      <c r="BG29" s="16"/>
      <c r="BH29" s="16"/>
      <c r="BI29" s="3"/>
      <c r="BK29" s="12"/>
    </row>
    <row r="30" spans="1:61" s="1" customFormat="1" ht="21" customHeight="1" thickBot="1">
      <c r="A30" s="44"/>
      <c r="B30" s="45"/>
      <c r="C30" s="45"/>
      <c r="D30" s="45"/>
      <c r="E30" s="45"/>
      <c r="F30" s="45"/>
      <c r="G30" s="45"/>
      <c r="H30" s="45"/>
      <c r="I30" s="46"/>
      <c r="J30" s="358" t="s">
        <v>54</v>
      </c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60"/>
      <c r="W30" s="298">
        <f>W25+W26+W27</f>
        <v>1093872</v>
      </c>
      <c r="X30" s="299"/>
      <c r="Y30" s="299"/>
      <c r="Z30" s="299"/>
      <c r="AA30" s="300"/>
      <c r="AB30" s="296" t="s">
        <v>55</v>
      </c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7"/>
      <c r="BB30" s="3"/>
      <c r="BC30" s="3"/>
      <c r="BD30" s="3"/>
      <c r="BE30" s="3"/>
      <c r="BF30" s="3"/>
      <c r="BG30" s="3"/>
      <c r="BH30" s="3"/>
      <c r="BI30" s="3"/>
    </row>
    <row r="31" spans="1:50" s="1" customFormat="1" ht="14.25" customHeight="1">
      <c r="A31" s="207" t="s">
        <v>105</v>
      </c>
      <c r="B31" s="208"/>
      <c r="C31" s="208"/>
      <c r="D31" s="208"/>
      <c r="E31" s="208"/>
      <c r="F31" s="208"/>
      <c r="G31" s="208"/>
      <c r="H31" s="208"/>
      <c r="I31" s="209"/>
      <c r="J31" s="216" t="s">
        <v>21</v>
      </c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86" t="s">
        <v>22</v>
      </c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287"/>
    </row>
    <row r="32" spans="1:50" s="1" customFormat="1" ht="14.25" customHeight="1">
      <c r="A32" s="210"/>
      <c r="B32" s="211"/>
      <c r="C32" s="211"/>
      <c r="D32" s="211"/>
      <c r="E32" s="211"/>
      <c r="F32" s="211"/>
      <c r="G32" s="211"/>
      <c r="H32" s="211"/>
      <c r="I32" s="209"/>
      <c r="J32" s="212" t="s">
        <v>17</v>
      </c>
      <c r="K32" s="212"/>
      <c r="L32" s="212"/>
      <c r="M32" s="212" t="s">
        <v>18</v>
      </c>
      <c r="N32" s="212"/>
      <c r="O32" s="213"/>
      <c r="P32" s="214" t="s">
        <v>19</v>
      </c>
      <c r="Q32" s="212"/>
      <c r="R32" s="212"/>
      <c r="S32" s="212" t="s">
        <v>20</v>
      </c>
      <c r="T32" s="212"/>
      <c r="U32" s="212"/>
      <c r="V32" s="212"/>
      <c r="W32" s="288"/>
      <c r="X32" s="180"/>
      <c r="Y32" s="180"/>
      <c r="Z32" s="180"/>
      <c r="AA32" s="180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287"/>
    </row>
    <row r="33" spans="1:50" s="1" customFormat="1" ht="21" customHeight="1">
      <c r="A33" s="37"/>
      <c r="B33" s="38"/>
      <c r="C33" s="38"/>
      <c r="D33" s="38"/>
      <c r="E33" s="38"/>
      <c r="F33" s="38"/>
      <c r="G33" s="38"/>
      <c r="H33" s="38"/>
      <c r="I33" s="39"/>
      <c r="J33" s="269">
        <f>IF($J$29="","",J29+1)</f>
        <v>2015</v>
      </c>
      <c r="K33" s="269"/>
      <c r="L33" s="269"/>
      <c r="M33" s="364">
        <v>1</v>
      </c>
      <c r="N33" s="364"/>
      <c r="O33" s="365"/>
      <c r="P33" s="389">
        <v>1</v>
      </c>
      <c r="Q33" s="364"/>
      <c r="R33" s="364"/>
      <c r="S33" s="269" t="s">
        <v>37</v>
      </c>
      <c r="T33" s="269"/>
      <c r="U33" s="269"/>
      <c r="V33" s="269"/>
      <c r="W33" s="289">
        <f>AB33*AG33*AM33*AS33*(M33+P33)</f>
        <v>842400</v>
      </c>
      <c r="X33" s="290"/>
      <c r="Y33" s="290"/>
      <c r="Z33" s="290"/>
      <c r="AA33" s="290"/>
      <c r="AB33" s="390">
        <v>250000</v>
      </c>
      <c r="AC33" s="391"/>
      <c r="AD33" s="391"/>
      <c r="AE33" s="285" t="s">
        <v>45</v>
      </c>
      <c r="AF33" s="285"/>
      <c r="AG33" s="285">
        <v>1.08</v>
      </c>
      <c r="AH33" s="285"/>
      <c r="AI33" s="23" t="s">
        <v>47</v>
      </c>
      <c r="AJ33" s="285" t="s">
        <v>48</v>
      </c>
      <c r="AK33" s="285"/>
      <c r="AL33" s="285"/>
      <c r="AM33" s="285">
        <v>1.2</v>
      </c>
      <c r="AN33" s="285"/>
      <c r="AO33" s="171" t="s">
        <v>74</v>
      </c>
      <c r="AP33" s="171"/>
      <c r="AQ33" s="171"/>
      <c r="AR33" s="171"/>
      <c r="AS33" s="285">
        <v>1.3</v>
      </c>
      <c r="AT33" s="285"/>
      <c r="AU33" s="17" t="s">
        <v>73</v>
      </c>
      <c r="AV33" s="28"/>
      <c r="AW33" s="28"/>
      <c r="AX33" s="27"/>
    </row>
    <row r="34" spans="1:50" s="1" customFormat="1" ht="21" customHeight="1">
      <c r="A34" s="201"/>
      <c r="B34" s="202"/>
      <c r="C34" s="202"/>
      <c r="D34" s="202"/>
      <c r="E34" s="202"/>
      <c r="F34" s="202"/>
      <c r="G34" s="202"/>
      <c r="H34" s="202"/>
      <c r="I34" s="203"/>
      <c r="J34" s="269">
        <f>IF($J$29="","",J33+1)</f>
        <v>2016</v>
      </c>
      <c r="K34" s="269"/>
      <c r="L34" s="269"/>
      <c r="M34" s="392">
        <v>1</v>
      </c>
      <c r="N34" s="392"/>
      <c r="O34" s="393"/>
      <c r="P34" s="394">
        <v>2</v>
      </c>
      <c r="Q34" s="392"/>
      <c r="R34" s="392"/>
      <c r="S34" s="215" t="s">
        <v>23</v>
      </c>
      <c r="T34" s="215"/>
      <c r="U34" s="215"/>
      <c r="V34" s="215"/>
      <c r="W34" s="266">
        <f>AB34*AG34*AM34*AS34*(M34+P34)</f>
        <v>1287000</v>
      </c>
      <c r="X34" s="267"/>
      <c r="Y34" s="267"/>
      <c r="Z34" s="267"/>
      <c r="AA34" s="268"/>
      <c r="AB34" s="395">
        <v>250000</v>
      </c>
      <c r="AC34" s="396"/>
      <c r="AD34" s="396"/>
      <c r="AE34" s="168" t="s">
        <v>45</v>
      </c>
      <c r="AF34" s="168"/>
      <c r="AG34" s="168">
        <v>1.1</v>
      </c>
      <c r="AH34" s="168"/>
      <c r="AI34" s="26" t="s">
        <v>47</v>
      </c>
      <c r="AJ34" s="168" t="s">
        <v>48</v>
      </c>
      <c r="AK34" s="168"/>
      <c r="AL34" s="168"/>
      <c r="AM34" s="168">
        <v>1.2</v>
      </c>
      <c r="AN34" s="168"/>
      <c r="AO34" s="217" t="s">
        <v>74</v>
      </c>
      <c r="AP34" s="217"/>
      <c r="AQ34" s="217"/>
      <c r="AR34" s="217"/>
      <c r="AS34" s="168">
        <v>1.3</v>
      </c>
      <c r="AT34" s="168"/>
      <c r="AU34" s="18" t="s">
        <v>73</v>
      </c>
      <c r="AV34" s="19"/>
      <c r="AW34" s="19"/>
      <c r="AX34" s="27"/>
    </row>
    <row r="35" spans="1:50" s="1" customFormat="1" ht="21" customHeight="1">
      <c r="A35" s="41"/>
      <c r="B35" s="42"/>
      <c r="C35" s="42"/>
      <c r="D35" s="42"/>
      <c r="E35" s="42"/>
      <c r="F35" s="42"/>
      <c r="G35" s="42"/>
      <c r="H35" s="42"/>
      <c r="I35" s="43"/>
      <c r="J35" s="269">
        <f>IF($J$29="","",J34+1)</f>
        <v>2017</v>
      </c>
      <c r="K35" s="269"/>
      <c r="L35" s="269"/>
      <c r="M35" s="392">
        <v>0</v>
      </c>
      <c r="N35" s="392"/>
      <c r="O35" s="393"/>
      <c r="P35" s="394">
        <v>2</v>
      </c>
      <c r="Q35" s="392"/>
      <c r="R35" s="392"/>
      <c r="S35" s="215" t="s">
        <v>24</v>
      </c>
      <c r="T35" s="215"/>
      <c r="U35" s="215"/>
      <c r="V35" s="215"/>
      <c r="W35" s="266">
        <f>AB35*AG35*AM35*AS35*(M35+P35)</f>
        <v>858000</v>
      </c>
      <c r="X35" s="267"/>
      <c r="Y35" s="267"/>
      <c r="Z35" s="267"/>
      <c r="AA35" s="268"/>
      <c r="AB35" s="395">
        <v>250000</v>
      </c>
      <c r="AC35" s="396"/>
      <c r="AD35" s="396"/>
      <c r="AE35" s="168" t="s">
        <v>45</v>
      </c>
      <c r="AF35" s="168"/>
      <c r="AG35" s="168">
        <v>1.1</v>
      </c>
      <c r="AH35" s="168"/>
      <c r="AI35" s="26" t="s">
        <v>47</v>
      </c>
      <c r="AJ35" s="168" t="s">
        <v>48</v>
      </c>
      <c r="AK35" s="168"/>
      <c r="AL35" s="168"/>
      <c r="AM35" s="168">
        <v>1.2</v>
      </c>
      <c r="AN35" s="168"/>
      <c r="AO35" s="217" t="s">
        <v>74</v>
      </c>
      <c r="AP35" s="217"/>
      <c r="AQ35" s="217"/>
      <c r="AR35" s="217"/>
      <c r="AS35" s="168">
        <v>1.3</v>
      </c>
      <c r="AT35" s="168"/>
      <c r="AU35" s="18" t="s">
        <v>73</v>
      </c>
      <c r="AV35" s="19"/>
      <c r="AW35" s="19"/>
      <c r="AX35" s="27"/>
    </row>
    <row r="36" spans="1:50" s="1" customFormat="1" ht="21" customHeight="1" thickBot="1">
      <c r="A36" s="6"/>
      <c r="B36" s="2"/>
      <c r="C36" s="2"/>
      <c r="D36" s="2"/>
      <c r="E36" s="2"/>
      <c r="F36" s="2"/>
      <c r="G36" s="2"/>
      <c r="H36" s="2"/>
      <c r="I36" s="7"/>
      <c r="J36" s="269">
        <f>IF($J$29="","",J35+1)</f>
        <v>2018</v>
      </c>
      <c r="K36" s="269"/>
      <c r="L36" s="269"/>
      <c r="M36" s="399">
        <v>0</v>
      </c>
      <c r="N36" s="399"/>
      <c r="O36" s="400"/>
      <c r="P36" s="401">
        <v>1</v>
      </c>
      <c r="Q36" s="399"/>
      <c r="R36" s="399"/>
      <c r="S36" s="318" t="s">
        <v>25</v>
      </c>
      <c r="T36" s="318"/>
      <c r="U36" s="318"/>
      <c r="V36" s="318"/>
      <c r="W36" s="218">
        <f>AB36*AG36*AM36*AS36*(M36+P36)</f>
        <v>214500</v>
      </c>
      <c r="X36" s="219"/>
      <c r="Y36" s="219"/>
      <c r="Z36" s="219"/>
      <c r="AA36" s="219"/>
      <c r="AB36" s="397">
        <v>125000</v>
      </c>
      <c r="AC36" s="398"/>
      <c r="AD36" s="398"/>
      <c r="AE36" s="180" t="s">
        <v>45</v>
      </c>
      <c r="AF36" s="180"/>
      <c r="AG36" s="180">
        <v>1.1</v>
      </c>
      <c r="AH36" s="180"/>
      <c r="AI36" s="20" t="s">
        <v>47</v>
      </c>
      <c r="AJ36" s="180" t="s">
        <v>48</v>
      </c>
      <c r="AK36" s="180"/>
      <c r="AL36" s="180"/>
      <c r="AM36" s="180">
        <v>1.2</v>
      </c>
      <c r="AN36" s="180"/>
      <c r="AO36" s="352" t="s">
        <v>74</v>
      </c>
      <c r="AP36" s="352"/>
      <c r="AQ36" s="352"/>
      <c r="AR36" s="352"/>
      <c r="AS36" s="180">
        <v>1.3</v>
      </c>
      <c r="AT36" s="180"/>
      <c r="AU36" s="15" t="s">
        <v>73</v>
      </c>
      <c r="AV36" s="2"/>
      <c r="AW36" s="2"/>
      <c r="AX36" s="29"/>
    </row>
    <row r="37" spans="1:50" s="1" customFormat="1" ht="21" customHeight="1" thickBot="1">
      <c r="A37" s="308" t="s">
        <v>97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309"/>
      <c r="W37" s="181">
        <f>W33+W34+W35+W36</f>
        <v>3201900</v>
      </c>
      <c r="X37" s="182"/>
      <c r="Y37" s="182"/>
      <c r="Z37" s="182"/>
      <c r="AA37" s="182"/>
      <c r="AB37" s="183" t="s">
        <v>75</v>
      </c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5"/>
    </row>
    <row r="38" spans="1:50" s="1" customFormat="1" ht="21" customHeight="1" thickBot="1">
      <c r="A38" s="310" t="s">
        <v>96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2"/>
      <c r="W38" s="181">
        <f>W30+W37</f>
        <v>4295772</v>
      </c>
      <c r="X38" s="182"/>
      <c r="Y38" s="182"/>
      <c r="Z38" s="182"/>
      <c r="AA38" s="182"/>
      <c r="AB38" s="165" t="s">
        <v>95</v>
      </c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7"/>
    </row>
    <row r="39" s="1" customFormat="1" ht="18" customHeight="1">
      <c r="A39" s="1" t="s">
        <v>77</v>
      </c>
    </row>
    <row r="40" s="1" customFormat="1" ht="18" customHeight="1">
      <c r="A40" s="1" t="s">
        <v>78</v>
      </c>
    </row>
    <row r="41" s="1" customFormat="1" ht="21" customHeight="1"/>
    <row r="42" s="1" customFormat="1" ht="21" customHeight="1">
      <c r="A42" s="1" t="s">
        <v>26</v>
      </c>
    </row>
    <row r="43" spans="1:50" s="1" customFormat="1" ht="21" customHeight="1">
      <c r="A43" s="212" t="s">
        <v>9</v>
      </c>
      <c r="B43" s="212"/>
      <c r="C43" s="212"/>
      <c r="D43" s="212"/>
      <c r="E43" s="326" t="s">
        <v>10</v>
      </c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199" t="s">
        <v>11</v>
      </c>
      <c r="Q43" s="200"/>
      <c r="R43" s="200"/>
      <c r="S43" s="200"/>
      <c r="T43" s="200"/>
      <c r="U43" s="212" t="s">
        <v>12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</row>
    <row r="44" spans="1:50" s="1" customFormat="1" ht="15.75" customHeight="1">
      <c r="A44" s="234" t="s">
        <v>13</v>
      </c>
      <c r="B44" s="235"/>
      <c r="C44" s="235"/>
      <c r="D44" s="236"/>
      <c r="E44" s="293" t="s">
        <v>57</v>
      </c>
      <c r="F44" s="294"/>
      <c r="G44" s="294"/>
      <c r="H44" s="294"/>
      <c r="I44" s="294"/>
      <c r="J44" s="294"/>
      <c r="K44" s="294"/>
      <c r="L44" s="294"/>
      <c r="M44" s="294"/>
      <c r="N44" s="294"/>
      <c r="O44" s="295"/>
      <c r="P44" s="289">
        <f>U44*AA44*AF44</f>
        <v>760320</v>
      </c>
      <c r="Q44" s="290"/>
      <c r="R44" s="290"/>
      <c r="S44" s="290"/>
      <c r="T44" s="319"/>
      <c r="U44" s="344">
        <v>88</v>
      </c>
      <c r="V44" s="345"/>
      <c r="W44" s="285" t="s">
        <v>63</v>
      </c>
      <c r="X44" s="285"/>
      <c r="Y44" s="285"/>
      <c r="Z44" s="285"/>
      <c r="AA44" s="348">
        <v>8000</v>
      </c>
      <c r="AB44" s="348"/>
      <c r="AC44" s="348"/>
      <c r="AD44" s="285" t="s">
        <v>62</v>
      </c>
      <c r="AE44" s="285"/>
      <c r="AF44" s="285">
        <v>1.08</v>
      </c>
      <c r="AG44" s="285"/>
      <c r="AH44" s="171" t="s">
        <v>107</v>
      </c>
      <c r="AI44" s="402">
        <v>1</v>
      </c>
      <c r="AJ44" s="403"/>
      <c r="AK44" s="176" t="s">
        <v>108</v>
      </c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8"/>
    </row>
    <row r="45" spans="1:50" s="1" customFormat="1" ht="15.75" customHeight="1">
      <c r="A45" s="237"/>
      <c r="B45" s="238"/>
      <c r="C45" s="238"/>
      <c r="D45" s="239"/>
      <c r="E45" s="279" t="s">
        <v>110</v>
      </c>
      <c r="F45" s="280"/>
      <c r="G45" s="280"/>
      <c r="H45" s="280"/>
      <c r="I45" s="280"/>
      <c r="J45" s="280"/>
      <c r="K45" s="280"/>
      <c r="L45" s="280"/>
      <c r="M45" s="280"/>
      <c r="N45" s="280"/>
      <c r="O45" s="281"/>
      <c r="P45" s="320"/>
      <c r="Q45" s="321"/>
      <c r="R45" s="321"/>
      <c r="S45" s="321"/>
      <c r="T45" s="322"/>
      <c r="U45" s="346"/>
      <c r="V45" s="347"/>
      <c r="W45" s="180"/>
      <c r="X45" s="180"/>
      <c r="Y45" s="180"/>
      <c r="Z45" s="180"/>
      <c r="AA45" s="349"/>
      <c r="AB45" s="349"/>
      <c r="AC45" s="349"/>
      <c r="AD45" s="180"/>
      <c r="AE45" s="180"/>
      <c r="AF45" s="180"/>
      <c r="AG45" s="180"/>
      <c r="AH45" s="172"/>
      <c r="AI45" s="404"/>
      <c r="AJ45" s="404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9"/>
    </row>
    <row r="46" spans="1:50" s="1" customFormat="1" ht="21" customHeight="1">
      <c r="A46" s="237"/>
      <c r="B46" s="238"/>
      <c r="C46" s="238"/>
      <c r="D46" s="239"/>
      <c r="E46" s="327" t="s">
        <v>58</v>
      </c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0">
        <f>U46*Z46*AC46</f>
        <v>75600.00000000001</v>
      </c>
      <c r="Q46" s="321"/>
      <c r="R46" s="321"/>
      <c r="S46" s="321"/>
      <c r="T46" s="321"/>
      <c r="U46" s="323">
        <v>7000</v>
      </c>
      <c r="V46" s="324"/>
      <c r="W46" s="324"/>
      <c r="X46" s="200" t="s">
        <v>62</v>
      </c>
      <c r="Y46" s="200"/>
      <c r="Z46" s="200">
        <v>1.08</v>
      </c>
      <c r="AA46" s="200"/>
      <c r="AB46" s="10" t="s">
        <v>64</v>
      </c>
      <c r="AC46" s="405">
        <v>10</v>
      </c>
      <c r="AD46" s="405"/>
      <c r="AE46" s="341" t="s">
        <v>82</v>
      </c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406"/>
    </row>
    <row r="47" spans="1:50" s="1" customFormat="1" ht="21" customHeight="1">
      <c r="A47" s="237"/>
      <c r="B47" s="238"/>
      <c r="C47" s="238"/>
      <c r="D47" s="239"/>
      <c r="E47" s="233" t="s">
        <v>59</v>
      </c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320">
        <f>(P44+P46)*0.2</f>
        <v>167184</v>
      </c>
      <c r="Q47" s="321"/>
      <c r="R47" s="321"/>
      <c r="S47" s="321"/>
      <c r="T47" s="321"/>
      <c r="U47" s="243" t="s">
        <v>98</v>
      </c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5"/>
    </row>
    <row r="48" spans="1:50" s="1" customFormat="1" ht="21" customHeight="1">
      <c r="A48" s="240"/>
      <c r="B48" s="241"/>
      <c r="C48" s="241"/>
      <c r="D48" s="242"/>
      <c r="E48" s="233" t="s">
        <v>60</v>
      </c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320">
        <f>P44+P46+P47</f>
        <v>1003104</v>
      </c>
      <c r="Q48" s="321"/>
      <c r="R48" s="321"/>
      <c r="S48" s="321"/>
      <c r="T48" s="321"/>
      <c r="U48" s="243" t="s">
        <v>65</v>
      </c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5"/>
    </row>
    <row r="49" spans="1:50" s="1" customFormat="1" ht="21" customHeight="1">
      <c r="A49" s="233" t="s">
        <v>61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320">
        <f>P48*0.3</f>
        <v>300931.2</v>
      </c>
      <c r="Q49" s="321"/>
      <c r="R49" s="321"/>
      <c r="S49" s="321"/>
      <c r="T49" s="321"/>
      <c r="U49" s="243" t="s">
        <v>83</v>
      </c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5"/>
    </row>
    <row r="50" spans="1:50" s="1" customFormat="1" ht="21" customHeight="1">
      <c r="A50" s="232" t="s">
        <v>38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320">
        <f>P48+P49</f>
        <v>1304035.2</v>
      </c>
      <c r="Q50" s="321"/>
      <c r="R50" s="321"/>
      <c r="S50" s="321"/>
      <c r="T50" s="321"/>
      <c r="U50" s="243" t="s">
        <v>76</v>
      </c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5"/>
    </row>
    <row r="51" spans="1:50" s="1" customFormat="1" ht="17.25" customHeight="1">
      <c r="A51" s="1" t="s">
        <v>27</v>
      </c>
      <c r="W51" s="3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  <row r="52" s="1" customFormat="1" ht="17.25" customHeight="1"/>
    <row r="53" s="1" customFormat="1" ht="17.25" customHeight="1"/>
  </sheetData>
  <sheetProtection/>
  <mergeCells count="174">
    <mergeCell ref="A49:O49"/>
    <mergeCell ref="P49:T49"/>
    <mergeCell ref="U49:AX49"/>
    <mergeCell ref="A50:O50"/>
    <mergeCell ref="P50:T50"/>
    <mergeCell ref="U50:AX50"/>
    <mergeCell ref="X46:Y46"/>
    <mergeCell ref="Z46:AA46"/>
    <mergeCell ref="AC46:AD46"/>
    <mergeCell ref="AE46:AX46"/>
    <mergeCell ref="P46:T46"/>
    <mergeCell ref="U46:W46"/>
    <mergeCell ref="A44:D48"/>
    <mergeCell ref="E44:O44"/>
    <mergeCell ref="P44:T45"/>
    <mergeCell ref="U44:V45"/>
    <mergeCell ref="E45:O45"/>
    <mergeCell ref="E46:O46"/>
    <mergeCell ref="U47:AX47"/>
    <mergeCell ref="E48:O48"/>
    <mergeCell ref="P48:T48"/>
    <mergeCell ref="U48:AX48"/>
    <mergeCell ref="AH44:AH45"/>
    <mergeCell ref="AI44:AJ45"/>
    <mergeCell ref="AK44:AX45"/>
    <mergeCell ref="W44:Z45"/>
    <mergeCell ref="AA44:AC45"/>
    <mergeCell ref="AD44:AE45"/>
    <mergeCell ref="AF44:AG45"/>
    <mergeCell ref="P36:R36"/>
    <mergeCell ref="A38:V38"/>
    <mergeCell ref="W38:AA38"/>
    <mergeCell ref="AB38:AX38"/>
    <mergeCell ref="E47:O47"/>
    <mergeCell ref="P47:T47"/>
    <mergeCell ref="A43:D43"/>
    <mergeCell ref="E43:O43"/>
    <mergeCell ref="P43:T43"/>
    <mergeCell ref="U43:AX43"/>
    <mergeCell ref="AG35:AH35"/>
    <mergeCell ref="AO36:AR36"/>
    <mergeCell ref="AS36:AT36"/>
    <mergeCell ref="AO35:AR35"/>
    <mergeCell ref="AS35:AT35"/>
    <mergeCell ref="A37:V37"/>
    <mergeCell ref="W37:AA37"/>
    <mergeCell ref="AB37:AX37"/>
    <mergeCell ref="J36:L36"/>
    <mergeCell ref="M36:O36"/>
    <mergeCell ref="S35:V35"/>
    <mergeCell ref="W35:AA35"/>
    <mergeCell ref="AB35:AD35"/>
    <mergeCell ref="AJ36:AL36"/>
    <mergeCell ref="AM36:AN36"/>
    <mergeCell ref="S36:V36"/>
    <mergeCell ref="W36:AA36"/>
    <mergeCell ref="AB36:AD36"/>
    <mergeCell ref="AE36:AF36"/>
    <mergeCell ref="AG36:AH36"/>
    <mergeCell ref="J35:L35"/>
    <mergeCell ref="M35:O35"/>
    <mergeCell ref="P35:R35"/>
    <mergeCell ref="AE35:AF35"/>
    <mergeCell ref="AJ34:AL34"/>
    <mergeCell ref="AM34:AN34"/>
    <mergeCell ref="AE34:AF34"/>
    <mergeCell ref="AG34:AH34"/>
    <mergeCell ref="AJ35:AL35"/>
    <mergeCell ref="AM35:AN35"/>
    <mergeCell ref="AO34:AR34"/>
    <mergeCell ref="AS34:AT34"/>
    <mergeCell ref="AO33:AR33"/>
    <mergeCell ref="AS33:AT33"/>
    <mergeCell ref="J34:L34"/>
    <mergeCell ref="M34:O34"/>
    <mergeCell ref="P34:R34"/>
    <mergeCell ref="S34:V34"/>
    <mergeCell ref="W34:AA34"/>
    <mergeCell ref="AB34:AD34"/>
    <mergeCell ref="AE33:AF33"/>
    <mergeCell ref="AG33:AH33"/>
    <mergeCell ref="AJ33:AL33"/>
    <mergeCell ref="AM33:AN33"/>
    <mergeCell ref="P33:R33"/>
    <mergeCell ref="S33:V33"/>
    <mergeCell ref="W33:AA33"/>
    <mergeCell ref="AB33:AD33"/>
    <mergeCell ref="W30:AA30"/>
    <mergeCell ref="AB30:AX30"/>
    <mergeCell ref="J31:V31"/>
    <mergeCell ref="W31:AX32"/>
    <mergeCell ref="J32:L32"/>
    <mergeCell ref="M32:O32"/>
    <mergeCell ref="P32:R32"/>
    <mergeCell ref="S32:V32"/>
    <mergeCell ref="AE28:AF28"/>
    <mergeCell ref="AG28:AH28"/>
    <mergeCell ref="AJ28:AL28"/>
    <mergeCell ref="AM28:AN28"/>
    <mergeCell ref="J27:V27"/>
    <mergeCell ref="W27:AA29"/>
    <mergeCell ref="AB27:AX27"/>
    <mergeCell ref="J28:L28"/>
    <mergeCell ref="M28:O28"/>
    <mergeCell ref="P28:R28"/>
    <mergeCell ref="S28:V28"/>
    <mergeCell ref="AB28:AD28"/>
    <mergeCell ref="AO28:AR28"/>
    <mergeCell ref="AS28:AT28"/>
    <mergeCell ref="E25:V25"/>
    <mergeCell ref="W25:AA25"/>
    <mergeCell ref="AB25:AX25"/>
    <mergeCell ref="A26:V26"/>
    <mergeCell ref="W26:AA26"/>
    <mergeCell ref="AB26:AX26"/>
    <mergeCell ref="A18:D25"/>
    <mergeCell ref="E21:V21"/>
    <mergeCell ref="W21:AA21"/>
    <mergeCell ref="AB21:AX21"/>
    <mergeCell ref="AM23:AO23"/>
    <mergeCell ref="E24:V24"/>
    <mergeCell ref="W24:AA24"/>
    <mergeCell ref="AB24:AX24"/>
    <mergeCell ref="AE22:AF22"/>
    <mergeCell ref="AG22:AI22"/>
    <mergeCell ref="E23:V23"/>
    <mergeCell ref="W23:AA23"/>
    <mergeCell ref="AB23:AC23"/>
    <mergeCell ref="AD23:AG23"/>
    <mergeCell ref="AH23:AJ23"/>
    <mergeCell ref="E22:V22"/>
    <mergeCell ref="W22:AA22"/>
    <mergeCell ref="AB22:AD22"/>
    <mergeCell ref="AH18:AI18"/>
    <mergeCell ref="E19:V20"/>
    <mergeCell ref="W19:AA20"/>
    <mergeCell ref="AB19:AX20"/>
    <mergeCell ref="E18:V18"/>
    <mergeCell ref="W18:AA18"/>
    <mergeCell ref="AB18:AE18"/>
    <mergeCell ref="A17:D17"/>
    <mergeCell ref="E17:V17"/>
    <mergeCell ref="W17:AA17"/>
    <mergeCell ref="AB17:AX17"/>
    <mergeCell ref="J15:AW15"/>
    <mergeCell ref="L14:R14"/>
    <mergeCell ref="S14:V14"/>
    <mergeCell ref="W14:AC14"/>
    <mergeCell ref="Y5:AC5"/>
    <mergeCell ref="AE5:AI5"/>
    <mergeCell ref="AJ1:AW1"/>
    <mergeCell ref="AF2:AI3"/>
    <mergeCell ref="AJ2:AW2"/>
    <mergeCell ref="AJ3:AW3"/>
    <mergeCell ref="AF1:AI1"/>
    <mergeCell ref="AL4:AN4"/>
    <mergeCell ref="AP4:AQ4"/>
    <mergeCell ref="AS4:AT4"/>
    <mergeCell ref="AI9:AX9"/>
    <mergeCell ref="AI10:AU10"/>
    <mergeCell ref="AI12:AU12"/>
    <mergeCell ref="J13:AW13"/>
    <mergeCell ref="AD14:AE14"/>
    <mergeCell ref="AG14:AH14"/>
    <mergeCell ref="A28:I28"/>
    <mergeCell ref="A34:I34"/>
    <mergeCell ref="J30:V30"/>
    <mergeCell ref="A31:I32"/>
    <mergeCell ref="J29:L29"/>
    <mergeCell ref="M29:O29"/>
    <mergeCell ref="P29:R29"/>
    <mergeCell ref="S29:V29"/>
    <mergeCell ref="J33:L33"/>
    <mergeCell ref="M33:O33"/>
  </mergeCells>
  <hyperlinks>
    <hyperlink ref="C9" location="'書式20-1経費算定書'!BA7" display="経費算定書シートへ戻る"/>
  </hyperlinks>
  <printOptions horizontalCentered="1"/>
  <pageMargins left="0.7874015748031497" right="0.7874015748031497" top="0.64" bottom="0.75" header="0.43" footer="0.5118110236220472"/>
  <pageSetup horizontalDpi="600" verticalDpi="600" orientation="landscape" paperSize="8" scale="80" r:id="rId2"/>
  <headerFooter alignWithMargins="0">
    <oddFooter>&amp;L（治験依頼者、治験責任医師→病院長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5" zoomScalePageLayoutView="0" workbookViewId="0" topLeftCell="A43">
      <selection activeCell="A3" sqref="A3"/>
    </sheetView>
  </sheetViews>
  <sheetFormatPr defaultColWidth="9.00390625" defaultRowHeight="13.5"/>
  <cols>
    <col min="10" max="10" width="3.25390625" style="0" customWidth="1"/>
  </cols>
  <sheetData>
    <row r="1" ht="13.5">
      <c r="A1" s="65" t="s">
        <v>145</v>
      </c>
    </row>
  </sheetData>
  <sheetProtection/>
  <hyperlinks>
    <hyperlink ref="A1" location="'書式20-1経費算定書'!BA9" display="経費算定書シートへ戻る"/>
  </hyperlinks>
  <printOptions/>
  <pageMargins left="0.82" right="0.4330708661417323" top="0.57" bottom="0.35433070866141736" header="0.31496062992125984" footer="0.1968503937007874"/>
  <pageSetup horizontalDpi="600" verticalDpi="600" orientation="portrait" paperSize="9" scale="96" r:id="rId4"/>
  <rowBreaks count="1" manualBreakCount="1">
    <brk id="60" max="255" man="1"/>
  </rowBreaks>
  <legacyDrawing r:id="rId3"/>
  <oleObjects>
    <oleObject progId="文書" shapeId="1539281" r:id="rId1"/>
    <oleObject progId="文書" shapeId="1539282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1">
      <selection activeCell="K1" sqref="K1"/>
    </sheetView>
  </sheetViews>
  <sheetFormatPr defaultColWidth="9.00390625" defaultRowHeight="13.5"/>
  <cols>
    <col min="1" max="1" width="6.00390625" style="30" customWidth="1"/>
    <col min="2" max="16384" width="9.00390625" style="30" customWidth="1"/>
  </cols>
  <sheetData>
    <row r="1" spans="1:11" ht="13.5">
      <c r="A1" s="30" t="s">
        <v>178</v>
      </c>
      <c r="K1" s="66" t="s">
        <v>148</v>
      </c>
    </row>
    <row r="2" ht="13.5">
      <c r="K2" s="66"/>
    </row>
    <row r="4" spans="1:10" ht="13.5">
      <c r="A4" s="68" t="s">
        <v>179</v>
      </c>
      <c r="B4" s="407" t="s">
        <v>180</v>
      </c>
      <c r="C4" s="407"/>
      <c r="D4" s="407"/>
      <c r="E4" s="407"/>
      <c r="F4" s="407"/>
      <c r="G4" s="407"/>
      <c r="H4" s="407"/>
      <c r="I4" s="407"/>
      <c r="J4" s="407"/>
    </row>
    <row r="5" spans="1:10" ht="13.5">
      <c r="A5" s="68"/>
      <c r="B5" s="407"/>
      <c r="C5" s="407"/>
      <c r="D5" s="407"/>
      <c r="E5" s="407"/>
      <c r="F5" s="407"/>
      <c r="G5" s="407"/>
      <c r="H5" s="407"/>
      <c r="I5" s="407"/>
      <c r="J5" s="407"/>
    </row>
    <row r="7" spans="2:10" ht="13.5">
      <c r="B7" s="72"/>
      <c r="C7" s="72"/>
      <c r="D7" s="72"/>
      <c r="E7" s="72"/>
      <c r="F7" s="72"/>
      <c r="G7" s="72"/>
      <c r="H7" s="72"/>
      <c r="I7" s="72"/>
      <c r="J7" s="72"/>
    </row>
    <row r="8" spans="1:10" ht="13.5">
      <c r="A8" s="30" t="s">
        <v>181</v>
      </c>
      <c r="B8" s="407" t="s">
        <v>182</v>
      </c>
      <c r="C8" s="407"/>
      <c r="D8" s="407"/>
      <c r="E8" s="407"/>
      <c r="F8" s="407"/>
      <c r="G8" s="407"/>
      <c r="H8" s="407"/>
      <c r="I8" s="407"/>
      <c r="J8" s="407"/>
    </row>
    <row r="9" spans="2:10" ht="13.5">
      <c r="B9" s="407"/>
      <c r="C9" s="407"/>
      <c r="D9" s="407"/>
      <c r="E9" s="407"/>
      <c r="F9" s="407"/>
      <c r="G9" s="407"/>
      <c r="H9" s="407"/>
      <c r="I9" s="407"/>
      <c r="J9" s="407"/>
    </row>
    <row r="10" spans="2:10" ht="13.5">
      <c r="B10" s="407"/>
      <c r="C10" s="407"/>
      <c r="D10" s="407"/>
      <c r="E10" s="407"/>
      <c r="F10" s="407"/>
      <c r="G10" s="407"/>
      <c r="H10" s="407"/>
      <c r="I10" s="407"/>
      <c r="J10" s="407"/>
    </row>
    <row r="11" ht="13.5">
      <c r="D11" s="62"/>
    </row>
    <row r="12" spans="1:2" ht="13.5">
      <c r="A12" s="30" t="s">
        <v>183</v>
      </c>
      <c r="B12" s="30" t="s">
        <v>184</v>
      </c>
    </row>
    <row r="14" spans="2:10" ht="13.5">
      <c r="B14" s="73"/>
      <c r="C14" s="73"/>
      <c r="D14" s="73"/>
      <c r="E14" s="73"/>
      <c r="F14" s="73"/>
      <c r="G14" s="73"/>
      <c r="H14" s="73"/>
      <c r="I14" s="73"/>
      <c r="J14" s="73"/>
    </row>
    <row r="15" spans="2:10" ht="13.5"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3.5">
      <c r="A16" s="30" t="s">
        <v>185</v>
      </c>
      <c r="B16" s="407" t="s">
        <v>186</v>
      </c>
      <c r="C16" s="407"/>
      <c r="D16" s="407"/>
      <c r="E16" s="407"/>
      <c r="F16" s="407"/>
      <c r="G16" s="407"/>
      <c r="H16" s="407"/>
      <c r="I16" s="407"/>
      <c r="J16" s="407"/>
    </row>
    <row r="17" spans="2:10" ht="13.5">
      <c r="B17" s="407"/>
      <c r="C17" s="407"/>
      <c r="D17" s="407"/>
      <c r="E17" s="407"/>
      <c r="F17" s="407"/>
      <c r="G17" s="407"/>
      <c r="H17" s="407"/>
      <c r="I17" s="407"/>
      <c r="J17" s="407"/>
    </row>
    <row r="18" spans="2:10" ht="13.5">
      <c r="B18" s="407"/>
      <c r="C18" s="407"/>
      <c r="D18" s="407"/>
      <c r="E18" s="407"/>
      <c r="F18" s="407"/>
      <c r="G18" s="407"/>
      <c r="H18" s="407"/>
      <c r="I18" s="407"/>
      <c r="J18" s="407"/>
    </row>
    <row r="19" spans="2:10" ht="13.5">
      <c r="B19" s="407"/>
      <c r="C19" s="407"/>
      <c r="D19" s="407"/>
      <c r="E19" s="407"/>
      <c r="F19" s="407"/>
      <c r="G19" s="407"/>
      <c r="H19" s="407"/>
      <c r="I19" s="407"/>
      <c r="J19" s="407"/>
    </row>
    <row r="20" spans="2:10" ht="13.5">
      <c r="B20" s="407"/>
      <c r="C20" s="407"/>
      <c r="D20" s="407"/>
      <c r="E20" s="407"/>
      <c r="F20" s="407"/>
      <c r="G20" s="407"/>
      <c r="H20" s="407"/>
      <c r="I20" s="407"/>
      <c r="J20" s="407"/>
    </row>
    <row r="21" spans="2:10" ht="13.5"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13.5">
      <c r="A22" s="30" t="s">
        <v>187</v>
      </c>
      <c r="B22" s="407" t="s">
        <v>188</v>
      </c>
      <c r="C22" s="407"/>
      <c r="D22" s="407"/>
      <c r="E22" s="407"/>
      <c r="F22" s="407"/>
      <c r="G22" s="407"/>
      <c r="H22" s="407"/>
      <c r="I22" s="407"/>
      <c r="J22" s="407"/>
    </row>
    <row r="23" spans="2:10" ht="13.5">
      <c r="B23" s="407"/>
      <c r="C23" s="407"/>
      <c r="D23" s="407"/>
      <c r="E23" s="407"/>
      <c r="F23" s="407"/>
      <c r="G23" s="407"/>
      <c r="H23" s="407"/>
      <c r="I23" s="407"/>
      <c r="J23" s="407"/>
    </row>
    <row r="24" spans="2:10" ht="13.5">
      <c r="B24" s="407"/>
      <c r="C24" s="407"/>
      <c r="D24" s="407"/>
      <c r="E24" s="407"/>
      <c r="F24" s="407"/>
      <c r="G24" s="407"/>
      <c r="H24" s="407"/>
      <c r="I24" s="407"/>
      <c r="J24" s="407"/>
    </row>
    <row r="25" spans="2:10" ht="13.5">
      <c r="B25" s="72"/>
      <c r="C25" s="72"/>
      <c r="D25" s="72"/>
      <c r="E25" s="72"/>
      <c r="F25" s="72"/>
      <c r="G25" s="72"/>
      <c r="H25" s="72"/>
      <c r="I25" s="72"/>
      <c r="J25" s="72"/>
    </row>
    <row r="26" spans="2:10" ht="13.5">
      <c r="B26" s="72"/>
      <c r="C26" s="72"/>
      <c r="D26" s="72"/>
      <c r="E26" s="72"/>
      <c r="F26" s="72"/>
      <c r="G26" s="72"/>
      <c r="H26" s="72"/>
      <c r="I26" s="72"/>
      <c r="J26" s="72"/>
    </row>
    <row r="27" spans="2:10" ht="13.5">
      <c r="B27" s="61"/>
      <c r="C27" s="61"/>
      <c r="D27" s="61"/>
      <c r="E27" s="61"/>
      <c r="F27" s="61"/>
      <c r="G27" s="61"/>
      <c r="H27" s="61"/>
      <c r="I27" s="61"/>
      <c r="J27" s="61"/>
    </row>
    <row r="29" spans="2:10" ht="13.5">
      <c r="B29" s="407"/>
      <c r="C29" s="407"/>
      <c r="D29" s="407"/>
      <c r="E29" s="407"/>
      <c r="F29" s="407"/>
      <c r="G29" s="407"/>
      <c r="H29" s="407"/>
      <c r="I29" s="407"/>
      <c r="J29" s="407"/>
    </row>
    <row r="30" spans="2:10" ht="13.5">
      <c r="B30" s="407"/>
      <c r="C30" s="407"/>
      <c r="D30" s="407"/>
      <c r="E30" s="407"/>
      <c r="F30" s="407"/>
      <c r="G30" s="407"/>
      <c r="H30" s="407"/>
      <c r="I30" s="407"/>
      <c r="J30" s="407"/>
    </row>
    <row r="33" spans="2:10" ht="13.5">
      <c r="B33" s="408"/>
      <c r="C33" s="408"/>
      <c r="D33" s="408"/>
      <c r="E33" s="408"/>
      <c r="F33" s="408"/>
      <c r="G33" s="408"/>
      <c r="H33" s="408"/>
      <c r="I33" s="408"/>
      <c r="J33" s="408"/>
    </row>
    <row r="34" spans="2:10" ht="13.5">
      <c r="B34" s="408"/>
      <c r="C34" s="408"/>
      <c r="D34" s="408"/>
      <c r="E34" s="408"/>
      <c r="F34" s="408"/>
      <c r="G34" s="408"/>
      <c r="H34" s="408"/>
      <c r="I34" s="408"/>
      <c r="J34" s="408"/>
    </row>
    <row r="35" spans="2:10" ht="13.5">
      <c r="B35" s="408"/>
      <c r="C35" s="408"/>
      <c r="D35" s="408"/>
      <c r="E35" s="408"/>
      <c r="F35" s="408"/>
      <c r="G35" s="408"/>
      <c r="H35" s="408"/>
      <c r="I35" s="408"/>
      <c r="J35" s="408"/>
    </row>
    <row r="36" spans="2:10" ht="13.5">
      <c r="B36" s="61"/>
      <c r="C36" s="61"/>
      <c r="D36" s="61"/>
      <c r="E36" s="61"/>
      <c r="F36" s="61"/>
      <c r="G36" s="61"/>
      <c r="H36" s="61"/>
      <c r="I36" s="61"/>
      <c r="J36" s="61"/>
    </row>
    <row r="38" spans="2:10" ht="13.5">
      <c r="B38" s="407"/>
      <c r="C38" s="407"/>
      <c r="D38" s="407"/>
      <c r="E38" s="407"/>
      <c r="F38" s="407"/>
      <c r="G38" s="407"/>
      <c r="H38" s="407"/>
      <c r="I38" s="407"/>
      <c r="J38" s="407"/>
    </row>
    <row r="39" spans="2:10" ht="13.5">
      <c r="B39" s="407"/>
      <c r="C39" s="407"/>
      <c r="D39" s="407"/>
      <c r="E39" s="407"/>
      <c r="F39" s="407"/>
      <c r="G39" s="407"/>
      <c r="H39" s="407"/>
      <c r="I39" s="407"/>
      <c r="J39" s="407"/>
    </row>
    <row r="40" spans="2:10" ht="13.5">
      <c r="B40" s="407"/>
      <c r="C40" s="407"/>
      <c r="D40" s="407"/>
      <c r="E40" s="407"/>
      <c r="F40" s="407"/>
      <c r="G40" s="407"/>
      <c r="H40" s="407"/>
      <c r="I40" s="407"/>
      <c r="J40" s="407"/>
    </row>
    <row r="41" spans="2:10" ht="13.5">
      <c r="B41" s="407"/>
      <c r="C41" s="407"/>
      <c r="D41" s="407"/>
      <c r="E41" s="407"/>
      <c r="F41" s="407"/>
      <c r="G41" s="407"/>
      <c r="H41" s="407"/>
      <c r="I41" s="407"/>
      <c r="J41" s="407"/>
    </row>
    <row r="42" spans="2:10" ht="13.5">
      <c r="B42" s="407"/>
      <c r="C42" s="407"/>
      <c r="D42" s="407"/>
      <c r="E42" s="407"/>
      <c r="F42" s="407"/>
      <c r="G42" s="407"/>
      <c r="H42" s="407"/>
      <c r="I42" s="407"/>
      <c r="J42" s="407"/>
    </row>
    <row r="43" spans="2:10" ht="13.5">
      <c r="B43" s="407"/>
      <c r="C43" s="407"/>
      <c r="D43" s="407"/>
      <c r="E43" s="407"/>
      <c r="F43" s="407"/>
      <c r="G43" s="407"/>
      <c r="H43" s="407"/>
      <c r="I43" s="407"/>
      <c r="J43" s="407"/>
    </row>
    <row r="47" spans="2:10" ht="13.5" customHeight="1">
      <c r="B47" s="407"/>
      <c r="C47" s="407"/>
      <c r="D47" s="407"/>
      <c r="E47" s="407"/>
      <c r="F47" s="407"/>
      <c r="G47" s="407"/>
      <c r="H47" s="407"/>
      <c r="I47" s="407"/>
      <c r="J47" s="407"/>
    </row>
    <row r="48" spans="2:10" ht="13.5">
      <c r="B48" s="407"/>
      <c r="C48" s="407"/>
      <c r="D48" s="407"/>
      <c r="E48" s="407"/>
      <c r="F48" s="407"/>
      <c r="G48" s="407"/>
      <c r="H48" s="407"/>
      <c r="I48" s="407"/>
      <c r="J48" s="407"/>
    </row>
    <row r="49" spans="2:10" ht="13.5">
      <c r="B49" s="407"/>
      <c r="C49" s="407"/>
      <c r="D49" s="407"/>
      <c r="E49" s="407"/>
      <c r="F49" s="407"/>
      <c r="G49" s="407"/>
      <c r="H49" s="407"/>
      <c r="I49" s="407"/>
      <c r="J49" s="407"/>
    </row>
    <row r="50" spans="2:10" ht="13.5">
      <c r="B50" s="407"/>
      <c r="C50" s="407"/>
      <c r="D50" s="407"/>
      <c r="E50" s="407"/>
      <c r="F50" s="407"/>
      <c r="G50" s="407"/>
      <c r="H50" s="407"/>
      <c r="I50" s="407"/>
      <c r="J50" s="407"/>
    </row>
    <row r="51" spans="2:10" ht="13.5">
      <c r="B51" s="407"/>
      <c r="C51" s="407"/>
      <c r="D51" s="407"/>
      <c r="E51" s="407"/>
      <c r="F51" s="407"/>
      <c r="G51" s="407"/>
      <c r="H51" s="407"/>
      <c r="I51" s="407"/>
      <c r="J51" s="407"/>
    </row>
    <row r="52" spans="2:10" ht="13.5">
      <c r="B52" s="407"/>
      <c r="C52" s="407"/>
      <c r="D52" s="407"/>
      <c r="E52" s="407"/>
      <c r="F52" s="407"/>
      <c r="G52" s="407"/>
      <c r="H52" s="407"/>
      <c r="I52" s="407"/>
      <c r="J52" s="407"/>
    </row>
    <row r="53" spans="2:10" ht="13.5">
      <c r="B53" s="63"/>
      <c r="C53" s="63"/>
      <c r="D53" s="63"/>
      <c r="E53" s="63"/>
      <c r="F53" s="63"/>
      <c r="G53" s="63"/>
      <c r="H53" s="63"/>
      <c r="I53" s="63"/>
      <c r="J53" s="63"/>
    </row>
    <row r="54" spans="2:10" ht="13.5">
      <c r="B54" s="63"/>
      <c r="C54" s="63"/>
      <c r="D54" s="63"/>
      <c r="E54" s="63"/>
      <c r="F54" s="63"/>
      <c r="G54" s="63"/>
      <c r="H54" s="63"/>
      <c r="I54" s="63"/>
      <c r="J54" s="63"/>
    </row>
    <row r="56" spans="2:10" ht="13.5">
      <c r="B56" s="407"/>
      <c r="C56" s="407"/>
      <c r="D56" s="407"/>
      <c r="E56" s="407"/>
      <c r="F56" s="407"/>
      <c r="G56" s="407"/>
      <c r="H56" s="407"/>
      <c r="I56" s="407"/>
      <c r="J56" s="407"/>
    </row>
    <row r="57" spans="2:10" ht="13.5">
      <c r="B57" s="407"/>
      <c r="C57" s="407"/>
      <c r="D57" s="407"/>
      <c r="E57" s="407"/>
      <c r="F57" s="407"/>
      <c r="G57" s="407"/>
      <c r="H57" s="407"/>
      <c r="I57" s="407"/>
      <c r="J57" s="407"/>
    </row>
  </sheetData>
  <sheetProtection/>
  <mergeCells count="9">
    <mergeCell ref="B4:J5"/>
    <mergeCell ref="B8:J10"/>
    <mergeCell ref="B16:J20"/>
    <mergeCell ref="B22:J24"/>
    <mergeCell ref="B38:J43"/>
    <mergeCell ref="B56:J57"/>
    <mergeCell ref="B47:J52"/>
    <mergeCell ref="B29:J30"/>
    <mergeCell ref="B33:J35"/>
  </mergeCells>
  <hyperlinks>
    <hyperlink ref="K1" location="'書式20-1-1・ﾎﾟｲﾝﾄ算出表'!AQ21" display="ポイント算出表シートへ戻る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0780414b</dc:creator>
  <cp:keywords/>
  <dc:description/>
  <cp:lastModifiedBy>0710276B</cp:lastModifiedBy>
  <cp:lastPrinted>2012-01-26T09:10:08Z</cp:lastPrinted>
  <dcterms:created xsi:type="dcterms:W3CDTF">2008-10-17T06:15:49Z</dcterms:created>
  <dcterms:modified xsi:type="dcterms:W3CDTF">2014-01-17T06:12:31Z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