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activeTab="2"/>
  </bookViews>
  <sheets>
    <sheet name="書式20-1-1・ﾎﾟｲﾝﾄ算出表" sheetId="1" r:id="rId1"/>
    <sheet name="書式20-1経費算定書" sheetId="2" r:id="rId2"/>
    <sheet name="書式20-1・記入例　注意事項" sheetId="3" r:id="rId3"/>
    <sheet name="書式20-1・経費算定基準" sheetId="4" r:id="rId4"/>
    <sheet name="書式20-1-1・記入上の注意事項" sheetId="5" r:id="rId5"/>
    <sheet name="書式20-1-1・ポイント算出早見表（投与期間）" sheetId="6" r:id="rId6"/>
  </sheets>
  <externalReferences>
    <externalReference r:id="rId9"/>
  </externalReferences>
  <definedNames>
    <definedName name="OLE_LINK1" localSheetId="1">'書式20-1経費算定書'!$E$21</definedName>
    <definedName name="_xlnm.Print_Area" localSheetId="3">'書式20-1・経費算定基準'!$A$3:$J$118</definedName>
    <definedName name="_xlnm.Print_Area" localSheetId="5">'書式20-1-1・ポイント算出早見表（投与期間）'!$A$1:$M$6</definedName>
    <definedName name="_xlnm.Print_Area" localSheetId="0">'書式20-1-1・ﾎﾟｲﾝﾄ算出表'!$A$1:$AM$59</definedName>
    <definedName name="_xlnm.Print_Area" localSheetId="4">'書式20-1-1・記入上の注意事項'!$A$1:$J$59</definedName>
    <definedName name="_xlnm.Print_Area" localSheetId="1">'書式20-1経費算定書'!$A$1:$AX$50</definedName>
    <definedName name="診療科">'[1]入力リスト'!$G$3:$G$45</definedName>
    <definedName name="投与期間">'書式20-1-1・ポイント算出早見表（投与期間）'!$A$10:$A$21</definedName>
  </definedNames>
  <calcPr fullCalcOnLoad="1"/>
</workbook>
</file>

<file path=xl/comments1.xml><?xml version="1.0" encoding="utf-8"?>
<comments xmlns="http://schemas.openxmlformats.org/spreadsheetml/2006/main">
  <authors>
    <author>0791356B</author>
  </authors>
  <commentList>
    <comment ref="AL11" authorId="0">
      <text>
        <r>
          <rPr>
            <b/>
            <sz val="9"/>
            <rFont val="ＭＳ Ｐゴシック"/>
            <family val="3"/>
          </rPr>
          <t>該当する項目に関して、色のついたセルのリスト選択してください</t>
        </r>
      </text>
    </comment>
    <comment ref="AL49" authorId="0">
      <text>
        <r>
          <rPr>
            <b/>
            <sz val="9"/>
            <rFont val="ＭＳ Ｐゴシック"/>
            <family val="3"/>
          </rPr>
          <t>経費算定書に反映されます</t>
        </r>
      </text>
    </comment>
    <comment ref="AL58" authorId="0">
      <text>
        <r>
          <rPr>
            <b/>
            <sz val="9"/>
            <rFont val="ＭＳ Ｐゴシック"/>
            <family val="3"/>
          </rPr>
          <t>経費算定書に反映されます</t>
        </r>
      </text>
    </comment>
    <comment ref="N31" authorId="0">
      <text>
        <r>
          <rPr>
            <b/>
            <sz val="9"/>
            <rFont val="ＭＳ Ｐゴシック"/>
            <family val="3"/>
          </rPr>
          <t>リストにより選択してください。</t>
        </r>
      </text>
    </comment>
  </commentList>
</comments>
</file>

<file path=xl/sharedStrings.xml><?xml version="1.0" encoding="utf-8"?>
<sst xmlns="http://schemas.openxmlformats.org/spreadsheetml/2006/main" count="419" uniqueCount="251">
  <si>
    <t>継続</t>
  </si>
  <si>
    <t>回</t>
  </si>
  <si>
    <t>名大書式20-1</t>
  </si>
  <si>
    <t>整理番号</t>
  </si>
  <si>
    <t>区　　分</t>
  </si>
  <si>
    <t>名古屋大学医学部附属病院長　殿</t>
  </si>
  <si>
    <t>治験依頼者</t>
  </si>
  <si>
    <t>治験責任医師</t>
  </si>
  <si>
    <t>４．出来高払い以外の治験経費算定内訳</t>
  </si>
  <si>
    <t>区分</t>
  </si>
  <si>
    <t>費目</t>
  </si>
  <si>
    <t>金額(円)</t>
  </si>
  <si>
    <t>算定内訳</t>
  </si>
  <si>
    <t>直接経費</t>
  </si>
  <si>
    <t>品名、規格、数量×単価（円）</t>
  </si>
  <si>
    <t>今年度予定症例数</t>
  </si>
  <si>
    <t>今年度予定金額（円）</t>
  </si>
  <si>
    <t>年度</t>
  </si>
  <si>
    <t>新規</t>
  </si>
  <si>
    <t>継続</t>
  </si>
  <si>
    <t>回</t>
  </si>
  <si>
    <t>次年度以降年度別予定症例数</t>
  </si>
  <si>
    <t>次年度以降年度別予定金額（円）</t>
  </si>
  <si>
    <t>第3回</t>
  </si>
  <si>
    <t>第4回</t>
  </si>
  <si>
    <t>第5回</t>
  </si>
  <si>
    <t>※ 製造販売後臨床試験の場合はポイント数に0.8を、歯科用には0.1を乗ずる。</t>
  </si>
  <si>
    <t>□治験   　□製造販売後臨床試験</t>
  </si>
  <si>
    <t>第１回</t>
  </si>
  <si>
    <t>西暦　　　　　年　　　　月　　　　日　　　～　　　西暦　　　　　年　　　　月　　　　日</t>
  </si>
  <si>
    <t>名     称：</t>
  </si>
  <si>
    <t>１．治験課題名</t>
  </si>
  <si>
    <t>２．治験期間　　　</t>
  </si>
  <si>
    <t>３．診療科(部)</t>
  </si>
  <si>
    <t>年度</t>
  </si>
  <si>
    <t>新規</t>
  </si>
  <si>
    <t>第2回</t>
  </si>
  <si>
    <t>合計(1症例あたり)　　　</t>
  </si>
  <si>
    <t>ａ　 審査費</t>
  </si>
  <si>
    <t>ｂ　 旅費</t>
  </si>
  <si>
    <t>ｃ 　備品費</t>
  </si>
  <si>
    <t>ｄ　 ＣＲＣ経費</t>
  </si>
  <si>
    <t>ｅ　 臨床試験研究経費(症例発表等経費)</t>
  </si>
  <si>
    <t>ｆ　 管理費</t>
  </si>
  <si>
    <t>円×</t>
  </si>
  <si>
    <t>名古屋大学旅費規程により算定した額
(行先、日数、人数）</t>
  </si>
  <si>
    <t>×</t>
  </si>
  <si>
    <t>症例×</t>
  </si>
  <si>
    <t>ｇ　 計</t>
  </si>
  <si>
    <t>( ａ + ｂ + ｃ + ｄ + ｅ )×20%</t>
  </si>
  <si>
    <t>ａ + ｂ + ｃ + ｄ + ｅ + ｆ</t>
  </si>
  <si>
    <t>ｇ ×30%</t>
  </si>
  <si>
    <t>ｈ  間接経費</t>
  </si>
  <si>
    <t>ｊ  小計（今年度支払額）</t>
  </si>
  <si>
    <t>ｇ + ｈ + ｉ</t>
  </si>
  <si>
    <t>算定内訳</t>
  </si>
  <si>
    <t>ｌ  臨床試験研究経費</t>
  </si>
  <si>
    <t>m  被験者負担軽減費</t>
  </si>
  <si>
    <t>n  管理費</t>
  </si>
  <si>
    <t>ｏ 小計</t>
  </si>
  <si>
    <t>ｐ　 間接経費</t>
  </si>
  <si>
    <t>円×</t>
  </si>
  <si>
    <t>ポイント×</t>
  </si>
  <si>
    <t>×</t>
  </si>
  <si>
    <t>ｌ ＋ ｍ ＋ ｎ</t>
  </si>
  <si>
    <t>年</t>
  </si>
  <si>
    <t>月</t>
  </si>
  <si>
    <t>日</t>
  </si>
  <si>
    <t>治　験　経　費　算　定　書</t>
  </si>
  <si>
    <t>印</t>
  </si>
  <si>
    <t>代 表 者：</t>
  </si>
  <si>
    <t>氏　　名：</t>
  </si>
  <si>
    <t>(間接経費)</t>
  </si>
  <si>
    <t>(管理費)×</t>
  </si>
  <si>
    <t>第2回+第3回+第4回+第5回</t>
  </si>
  <si>
    <t>o ＋ ｐ</t>
  </si>
  <si>
    <t xml:space="preserve">※ 賃金単価について当該年度の治験期間が3月以下の場合は125,000円とする。 </t>
  </si>
  <si>
    <t>※ 賃金の第2回から第5回の支払いは、次年度以降とする。</t>
  </si>
  <si>
    <t>□医薬品　□医療機器　（□歯科用）</t>
  </si>
  <si>
    <t>（</t>
  </si>
  <si>
    <t>ポイント×</t>
  </si>
  <si>
    <t>回(1症例当たりの来院回数、入院の場合は入退院で1回)</t>
  </si>
  <si>
    <t>o ×30％</t>
  </si>
  <si>
    <t xml:space="preserve">  (症例発表等経費以外)</t>
  </si>
  <si>
    <t>■治験   　□製造販売後臨床試験</t>
  </si>
  <si>
    <t>■医薬品　□医療機器　（□歯科用）</t>
  </si>
  <si>
    <t>名古屋製薬株式会社</t>
  </si>
  <si>
    <t>名大　太郎</t>
  </si>
  <si>
    <t>代表取締役社長　医薬　有造</t>
  </si>
  <si>
    <t>整形外科</t>
  </si>
  <si>
    <t>○○患者を対象とした○○○の第Ⅱ/Ⅲ相臨床試験</t>
  </si>
  <si>
    <t>西暦</t>
  </si>
  <si>
    <t>～  西暦</t>
  </si>
  <si>
    <t>j　+　k</t>
  </si>
  <si>
    <t>j　+　k</t>
  </si>
  <si>
    <t xml:space="preserve">合計  </t>
  </si>
  <si>
    <t>k 小計　</t>
  </si>
  <si>
    <t>（ｌ  +  ｍ ）×20％</t>
  </si>
  <si>
    <t>合計(1症例あたり)　</t>
  </si>
  <si>
    <t>□ 新　規</t>
  </si>
  <si>
    <t>・</t>
  </si>
  <si>
    <t>□ 変　更</t>
  </si>
  <si>
    <t>）</t>
  </si>
  <si>
    <t>ｊ  小計（今年度支払額）</t>
  </si>
  <si>
    <t>ｉ 賃金</t>
  </si>
  <si>
    <t>k　小計　</t>
  </si>
  <si>
    <t>×</t>
  </si>
  <si>
    <t>（製造販売後臨床試験は0.8とする。）
（歯科は0.1とする）</t>
  </si>
  <si>
    <t>投与期間</t>
  </si>
  <si>
    <t>加算</t>
  </si>
  <si>
    <t>臨床試験研究経費ポイント算出表（医薬品）（F：投与期間）早見表</t>
  </si>
  <si>
    <t>ポイント（計）</t>
  </si>
  <si>
    <t>ポイント</t>
  </si>
  <si>
    <t>4週以内</t>
  </si>
  <si>
    <t>5～24週</t>
  </si>
  <si>
    <t>25～48週</t>
  </si>
  <si>
    <t>49～72週</t>
  </si>
  <si>
    <t>73～96週</t>
  </si>
  <si>
    <t>97～120週</t>
  </si>
  <si>
    <t>121～144週</t>
  </si>
  <si>
    <t>145～168週</t>
  </si>
  <si>
    <t>169～192週</t>
  </si>
  <si>
    <t>193～216週</t>
  </si>
  <si>
    <t>217～240週</t>
  </si>
  <si>
    <t>241～264週</t>
  </si>
  <si>
    <t>ｅ　 臨床試験研究経費(症例発表等経費)</t>
  </si>
  <si>
    <t xml:space="preserve">  (症例発表等経費以外)</t>
  </si>
  <si>
    <t>ｳｴｲﾄX(8+3)</t>
  </si>
  <si>
    <t>ｳｴｲﾄX(8+6)</t>
  </si>
  <si>
    <t>ｳｴｲﾄX(8+9)</t>
  </si>
  <si>
    <t>ｳｴｲﾄX(8+12)</t>
  </si>
  <si>
    <t>ｳｴｲﾄX(8+15)</t>
  </si>
  <si>
    <t>ｳｴｲﾄX(8+18)</t>
  </si>
  <si>
    <t>ｳｴｲﾄX(8+21)</t>
  </si>
  <si>
    <t>ｳｴｲﾄX(8+24)</t>
  </si>
  <si>
    <t>整理番号</t>
  </si>
  <si>
    <t>医薬品</t>
  </si>
  <si>
    <t>ウエイト</t>
  </si>
  <si>
    <t>ポイント</t>
  </si>
  <si>
    <t>Ⅰ</t>
  </si>
  <si>
    <t>Ⅱ</t>
  </si>
  <si>
    <t>Ⅲ</t>
  </si>
  <si>
    <t>(ウエイト×１)</t>
  </si>
  <si>
    <t>(ウエイト×３)</t>
  </si>
  <si>
    <t>(ウエイト×５)</t>
  </si>
  <si>
    <t>A</t>
  </si>
  <si>
    <t>症例発表</t>
  </si>
  <si>
    <t>1回</t>
  </si>
  <si>
    <t>B</t>
  </si>
  <si>
    <t>30枚以内</t>
  </si>
  <si>
    <t>31～50枚以内</t>
  </si>
  <si>
    <t>51枚以上</t>
  </si>
  <si>
    <t>臨床試験研究経費ポイント算出表（医薬品）</t>
  </si>
  <si>
    <t>□</t>
  </si>
  <si>
    <t>製造販売後臨床試験</t>
  </si>
  <si>
    <t>疾患の重要度</t>
  </si>
  <si>
    <t>入院・外来の別</t>
  </si>
  <si>
    <t>治験薬投与の経路</t>
  </si>
  <si>
    <t>デザイン</t>
  </si>
  <si>
    <t>ポピュレーション</t>
  </si>
  <si>
    <t>投与期間</t>
  </si>
  <si>
    <t>薬物動態測定等のための採血・採尿回数(受診１回当り)</t>
  </si>
  <si>
    <t>非侵襲的な機能検査、画像診断等</t>
  </si>
  <si>
    <t>侵襲を伴う臨床薬理的な検査・測定</t>
  </si>
  <si>
    <t>軽度</t>
  </si>
  <si>
    <t>中等度</t>
  </si>
  <si>
    <t>重症又は重篤</t>
  </si>
  <si>
    <t>外来</t>
  </si>
  <si>
    <t>入院</t>
  </si>
  <si>
    <t>オープン</t>
  </si>
  <si>
    <t>皮下・筋注</t>
  </si>
  <si>
    <t>静注</t>
  </si>
  <si>
    <t>点滴静注・動注</t>
  </si>
  <si>
    <t>成人</t>
  </si>
  <si>
    <t>新生児
低体重出生児</t>
  </si>
  <si>
    <t>外用・経口</t>
  </si>
  <si>
    <t>(ウエイト×８)</t>
  </si>
  <si>
    <t>書式20-1-1</t>
  </si>
  <si>
    <t>4回以内</t>
  </si>
  <si>
    <t>5～9回</t>
  </si>
  <si>
    <t>10～20回</t>
  </si>
  <si>
    <t>21回以上</t>
  </si>
  <si>
    <t>単盲検</t>
  </si>
  <si>
    <t>二重盲検</t>
  </si>
  <si>
    <t>C</t>
  </si>
  <si>
    <t>D</t>
  </si>
  <si>
    <t>E</t>
  </si>
  <si>
    <t>F</t>
  </si>
  <si>
    <t>G</t>
  </si>
  <si>
    <t>H</t>
  </si>
  <si>
    <t>I</t>
  </si>
  <si>
    <t>J</t>
  </si>
  <si>
    <t>K</t>
  </si>
  <si>
    <t>L</t>
  </si>
  <si>
    <t>M</t>
  </si>
  <si>
    <t>承認申請に使用される文書もしくは再審査・再評価申請用の文書等の作成</t>
  </si>
  <si>
    <t>25項目以内</t>
  </si>
  <si>
    <t>51～100項目</t>
  </si>
  <si>
    <t>101項目以上</t>
  </si>
  <si>
    <t>Ⅳ</t>
  </si>
  <si>
    <t>-</t>
  </si>
  <si>
    <t>小計（L+M）</t>
  </si>
  <si>
    <t>小計(A～K)</t>
  </si>
  <si>
    <t>2～3回</t>
  </si>
  <si>
    <t>4回以上</t>
  </si>
  <si>
    <t>5項目以下</t>
  </si>
  <si>
    <t>6項目以上</t>
  </si>
  <si>
    <t>26～50項目
以内</t>
  </si>
  <si>
    <r>
      <t xml:space="preserve">小児・成人
</t>
    </r>
    <r>
      <rPr>
        <sz val="8"/>
        <color indexed="8"/>
        <rFont val="ＭＳ Ｐゴシック"/>
        <family val="3"/>
      </rPr>
      <t>(高齢者、肝・腎障害等合併症有)</t>
    </r>
  </si>
  <si>
    <t>治験</t>
  </si>
  <si>
    <t>□</t>
  </si>
  <si>
    <t>区　　分</t>
  </si>
  <si>
    <t>　個々の治験について、要素毎に該当するポイントを求め、そのポイント合計したものをその試験のポイント数とする。</t>
  </si>
  <si>
    <t>要　素</t>
  </si>
  <si>
    <t>観察頻度（受診回数）</t>
  </si>
  <si>
    <t>臨床検査・自他覚症状観察項目(受診１回当り)</t>
  </si>
  <si>
    <t>各項目の定義等は下記のとおりといたします。</t>
  </si>
  <si>
    <t>A．「疾患の重篤度」</t>
  </si>
  <si>
    <t>：疾患全ての中での重篤度を意味し、個々の疾患内での相対的な重篤度やプロトコール上の表現は意味しない。</t>
  </si>
  <si>
    <t>C．「治験薬投与の経路」</t>
  </si>
  <si>
    <t>：比較試験におけるダミー法など複数の投与経路がある場合は、より高い方を採用する。</t>
  </si>
  <si>
    <t>D．「デザイン」</t>
  </si>
  <si>
    <t>：封筒法は単盲検に相当し、電話割付法はそのための手間等を勘案し、二重盲検法に相当するものとする。</t>
  </si>
  <si>
    <t>E．「ポピュレーション」</t>
  </si>
  <si>
    <t>G．「観察頻度（受診回数) 」</t>
  </si>
  <si>
    <t>H．「臨床検査・自他覚症状観察項目（受診１回当り) 」</t>
  </si>
  <si>
    <t>：治験計画書に定められた１回当たりの合計項目数とする。身長、体重、心電図、単純Ｘ線等も含む。</t>
  </si>
  <si>
    <t>I．「薬物動態測定等のための採血・採尿回数（受診１回当り) 」</t>
  </si>
  <si>
    <t>J．「非侵襲的な機能検査、画像診断等」</t>
  </si>
  <si>
    <t>K．「侵襲を伴う臨床薬理的な検査・測定」</t>
  </si>
  <si>
    <t xml:space="preserve">：これらの検査にかかる費用は保険外併用療養費化により別途治験依頼者に請求されるが、治験に伴うこれらの検査の技術や評価に関して考慮したもので、例えば、次の検査・測定等が該当する。
①肝・腎機能等の負荷試験、②内視鏡検査、③心血行動態検査（心カテ）、④冠動脈造影（ＣＡＧ）、⑤胆道機能検査（胆汁採取）セットとして組まれる検査を１項目とし、治験の前後に実施したときには２項目と算定する。
</t>
  </si>
  <si>
    <t>M．「承認申請に使用される文書等の作成」</t>
  </si>
  <si>
    <t>：文書等には治験結果報告書（ケースカード）は含まないものとする。また、枚数は原稿用紙に換算した枚数とする。</t>
  </si>
  <si>
    <t>：治験の目的が「肝・腎」障害を有する患者を対象とする場合で、例えば、「肝機能低下又は腎機能低下のある患者における薬物動態試験」などが該当する。また、「腎障害を伴う高血圧症」（腎血管性高血圧症を含む）や「痴呆を伴う高齢者」もこの範囲に含める。</t>
  </si>
  <si>
    <t>：「４週に２回」とは、来院頻度が２週間に１回程度のものとする。「４週間に３回以上」とは、急性の疾患などで１週間に１回以上の頻度で観察を要するものとする。入院例では、計画書に定められた観察時期の頻度によって区分する。</t>
  </si>
  <si>
    <t>：薬物の体内動態測定等のために時間を追って行われる採血や採尿で、１回の来院（診察）当たりの回数とする。採血が１つの採血管を用いて複数に分かれる場合は１回と数える。　なお、留置針により異なる時点で採血する場合には、採血時点の数を採血回数とする。</t>
  </si>
  <si>
    <t xml:space="preserve">：被験者選定や薬効評価上規定されているものとする。これらの検査にかかる費用は、治験の保険外併用療養費化に伴い別途治験依頼者に請求されるが、これらの検査の技術や評価に関して考慮したもので、例えば、次の機能検査等が該当する。①超音波・ＣＴなどの画像検査、②蓄尿（蛋白量、クレアチニン・クリアランス）、③マスター２段階法など運動負荷心電図やホルター型心電図、④自動血圧計（ＡＢＰＭ）、⑤骨塩量測定（ＤＸＡ等）セットとして組まれる検査を１項目とし、治験の前後に実施したときには２項目と算定する。
</t>
  </si>
  <si>
    <t xml:space="preserve">臨床試験研究経費ポイント算出表（医薬品）　記入上の注意事項
</t>
  </si>
  <si>
    <t>記入例　注意事項シートへ</t>
  </si>
  <si>
    <t>記入上の注意シートへ</t>
  </si>
  <si>
    <t>ポイント算出早見表シートへ</t>
  </si>
  <si>
    <t>経費算定書シートへ戻る</t>
  </si>
  <si>
    <t>経費算定基準シートへ</t>
  </si>
  <si>
    <t>(作成の参考)</t>
  </si>
  <si>
    <t>→</t>
  </si>
  <si>
    <t>(各期間のポイントについて)</t>
  </si>
  <si>
    <t>ポイント算出表シートへ戻る</t>
  </si>
  <si>
    <t>ﾎﾟｲﾝﾄ算出表シートへ</t>
  </si>
  <si>
    <t>経費算定書シートへ</t>
  </si>
  <si>
    <t>５．出来高払いによる治験経費算定内訳（ただし、消費税率に係る法改正がなされた場合はそれに準ずる。）</t>
  </si>
  <si>
    <t>５．出来高払いによる治験経費算定内訳（ただし、消費税率に係る法改正がなされた場合はそれに準ずる。）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</si>
</sst>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_ "/>
    <numFmt numFmtId="178" formatCode="#,##0_);[Red]\(#,##0\)"/>
    <numFmt numFmtId="179" formatCode="0.00_ "/>
    <numFmt numFmtId="180" formatCode="#,##0_ "/>
    <numFmt numFmtId="181" formatCode="[$-F800]dddd\,\ mmmm\ dd\,\ yyyy"/>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quot;ｳｴｲﾄ8&quot;0_ "/>
    <numFmt numFmtId="188" formatCode="&quot;ｳｴｲﾄ×&quot;0_ "/>
    <numFmt numFmtId="189" formatCode="&quot;ウエイト＝&quot;0"/>
    <numFmt numFmtId="190" formatCode="&quot;ウエイト×&quot;0"/>
  </numFmts>
  <fonts count="62">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sz val="14"/>
      <name val="ＭＳ Ｐゴシック"/>
      <family val="3"/>
    </font>
    <font>
      <sz val="10"/>
      <name val="ＭＳ Ｐゴシック"/>
      <family val="3"/>
    </font>
    <font>
      <b/>
      <sz val="10"/>
      <name val="ＭＳ Ｐゴシック"/>
      <family val="3"/>
    </font>
    <font>
      <sz val="10"/>
      <color indexed="10"/>
      <name val="ＭＳ Ｐゴシック"/>
      <family val="3"/>
    </font>
    <font>
      <b/>
      <sz val="9"/>
      <name val="ＭＳ Ｐゴシック"/>
      <family val="3"/>
    </font>
    <font>
      <sz val="8"/>
      <color indexed="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55"/>
      <name val="ＭＳ Ｐゴシック"/>
      <family val="3"/>
    </font>
    <font>
      <sz val="14"/>
      <color indexed="8"/>
      <name val="ＭＳ Ｐゴシック"/>
      <family val="3"/>
    </font>
    <font>
      <sz val="20"/>
      <color indexed="8"/>
      <name val="ＭＳ Ｐゴシック"/>
      <family val="3"/>
    </font>
    <font>
      <i/>
      <sz val="36"/>
      <color indexed="10"/>
      <name val="ＭＳ Ｐゴシック"/>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4"/>
      <color theme="1"/>
      <name val="Calibri"/>
      <family val="3"/>
    </font>
    <font>
      <sz val="10"/>
      <color theme="1"/>
      <name val="Calibri"/>
      <family val="3"/>
    </font>
    <font>
      <sz val="9"/>
      <color theme="0" tint="-0.3499799966812134"/>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4"/>
        <bgColor indexed="64"/>
      </patternFill>
    </fill>
    <fill>
      <patternFill patternType="solid">
        <fgColor theme="0" tint="-0.1499900072813034"/>
        <bgColor indexed="64"/>
      </patternFill>
    </fill>
    <fill>
      <patternFill patternType="solid">
        <fgColor theme="0"/>
        <bgColor indexed="64"/>
      </patternFill>
    </fill>
    <fill>
      <patternFill patternType="solid">
        <fgColor indexed="26"/>
        <bgColor indexed="64"/>
      </patternFill>
    </fill>
    <fill>
      <patternFill patternType="solid">
        <fgColor indexed="4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tted"/>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hair"/>
      <right style="thin"/>
      <top style="thin"/>
      <bottom style="thin"/>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style="medium"/>
      <top style="thin"/>
      <bottom>
        <color indexed="63"/>
      </bottom>
      <diagonal style="hair"/>
    </border>
    <border diagonalUp="1">
      <left>
        <color indexed="63"/>
      </left>
      <right style="medium"/>
      <top>
        <color indexed="63"/>
      </top>
      <bottom>
        <color indexed="63"/>
      </bottom>
      <diagonal style="hair"/>
    </border>
    <border diagonalUp="1">
      <left>
        <color indexed="63"/>
      </left>
      <right style="medium"/>
      <top>
        <color indexed="63"/>
      </top>
      <bottom style="thin"/>
      <diagonal style="hair"/>
    </border>
    <border>
      <left style="medium"/>
      <right style="thin"/>
      <top style="thin"/>
      <bottom>
        <color indexed="63"/>
      </bottom>
    </border>
    <border>
      <left style="thin"/>
      <right style="medium"/>
      <top style="thin"/>
      <bottom>
        <color indexed="63"/>
      </bottom>
    </border>
    <border>
      <left style="hair"/>
      <right style="thin"/>
      <top style="thin"/>
      <bottom>
        <color indexed="63"/>
      </bottom>
    </border>
    <border diagonalUp="1">
      <left>
        <color indexed="63"/>
      </left>
      <right style="medium"/>
      <top style="medium"/>
      <bottom>
        <color indexed="63"/>
      </bottom>
      <diagonal style="hair"/>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diagonalUp="1">
      <left>
        <color indexed="63"/>
      </left>
      <right style="medium"/>
      <top>
        <color indexed="63"/>
      </top>
      <bottom style="mediu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thin"/>
      <right style="dotted"/>
      <top style="thin"/>
      <bottom style="thin"/>
    </border>
    <border>
      <left style="thin"/>
      <right style="thin"/>
      <top style="dotted"/>
      <bottom style="dotted"/>
    </border>
    <border>
      <left style="thin"/>
      <right style="thin"/>
      <top style="medium"/>
      <bottom style="thin"/>
    </border>
    <border>
      <left style="thin"/>
      <right>
        <color indexed="63"/>
      </right>
      <top style="dotted"/>
      <bottom style="dotted"/>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dotted"/>
      <bottom style="dotted"/>
    </border>
    <border>
      <left style="thin"/>
      <right style="thin"/>
      <top>
        <color indexed="63"/>
      </top>
      <bottom style="dotted"/>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diagonalUp="1">
      <left style="hair"/>
      <right style="thin"/>
      <top style="thin"/>
      <bottom style="thin"/>
      <diagonal style="hair"/>
    </border>
    <border diagonalUp="1">
      <left style="thin"/>
      <right style="thin"/>
      <top style="thin"/>
      <bottom style="thin"/>
      <diagonal style="hair"/>
    </border>
    <border>
      <left style="thin"/>
      <right style="dotted"/>
      <top>
        <color indexed="63"/>
      </top>
      <bottom style="dotted"/>
    </border>
    <border>
      <left style="thin"/>
      <right style="dotted"/>
      <top style="dotted"/>
      <bottom style="dotted"/>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style="dotted"/>
      <bottom style="thin"/>
    </border>
    <border>
      <left style="thin"/>
      <right style="dotted"/>
      <top style="dotted"/>
      <bottom style="thin"/>
    </border>
    <border>
      <left>
        <color indexed="63"/>
      </left>
      <right style="thin"/>
      <top>
        <color indexed="63"/>
      </top>
      <bottom style="dotted"/>
    </border>
    <border>
      <left>
        <color indexed="63"/>
      </left>
      <right style="thin"/>
      <top style="dott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26">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center" vertical="center"/>
    </xf>
    <xf numFmtId="179" fontId="3" fillId="0" borderId="15" xfId="0" applyNumberFormat="1"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181" fontId="0" fillId="0" borderId="0" xfId="0" applyNumberFormat="1" applyAlignment="1">
      <alignmen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3" fillId="0" borderId="22"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distributed" vertical="center"/>
    </xf>
    <xf numFmtId="0" fontId="6" fillId="0" borderId="23" xfId="0" applyFont="1" applyBorder="1" applyAlignment="1">
      <alignment horizontal="center" vertical="center"/>
    </xf>
    <xf numFmtId="190" fontId="6" fillId="33" borderId="23" xfId="0" applyNumberFormat="1" applyFont="1" applyFill="1" applyBorder="1" applyAlignment="1">
      <alignment horizontal="center" vertical="center"/>
    </xf>
    <xf numFmtId="190" fontId="6" fillId="34" borderId="23" xfId="0" applyNumberFormat="1" applyFont="1" applyFill="1" applyBorder="1" applyAlignment="1">
      <alignment horizontal="center" vertical="center"/>
    </xf>
    <xf numFmtId="190" fontId="6" fillId="35" borderId="23" xfId="0" applyNumberFormat="1" applyFont="1" applyFill="1" applyBorder="1" applyAlignment="1">
      <alignment horizontal="center" vertical="center"/>
    </xf>
    <xf numFmtId="0" fontId="7" fillId="0" borderId="23" xfId="0" applyFont="1" applyBorder="1" applyAlignment="1">
      <alignment horizontal="center" vertical="center"/>
    </xf>
    <xf numFmtId="190" fontId="6" fillId="36" borderId="24" xfId="0" applyNumberFormat="1" applyFont="1" applyFill="1" applyBorder="1" applyAlignment="1">
      <alignment horizontal="center" vertical="center"/>
    </xf>
    <xf numFmtId="189" fontId="8" fillId="37" borderId="0" xfId="0" applyNumberFormat="1" applyFont="1" applyFill="1" applyAlignment="1">
      <alignment horizontal="distributed" vertical="center"/>
    </xf>
    <xf numFmtId="0" fontId="38" fillId="0" borderId="0" xfId="62">
      <alignment vertical="center"/>
      <protection/>
    </xf>
    <xf numFmtId="0" fontId="38" fillId="0" borderId="0" xfId="62" applyBorder="1" applyAlignment="1">
      <alignment vertical="center"/>
      <protection/>
    </xf>
    <xf numFmtId="0" fontId="38" fillId="0" borderId="0" xfId="62" applyBorder="1">
      <alignment vertical="center"/>
      <protection/>
    </xf>
    <xf numFmtId="0" fontId="38" fillId="0" borderId="10" xfId="62" applyBorder="1" applyAlignment="1">
      <alignment vertical="center"/>
      <protection/>
    </xf>
    <xf numFmtId="0" fontId="57" fillId="0" borderId="20" xfId="62" applyFont="1" applyBorder="1" applyAlignment="1">
      <alignment vertical="center"/>
      <protection/>
    </xf>
    <xf numFmtId="0" fontId="57" fillId="0" borderId="17" xfId="62" applyFont="1" applyBorder="1" applyAlignment="1">
      <alignment vertical="center"/>
      <protection/>
    </xf>
    <xf numFmtId="0" fontId="57" fillId="0" borderId="13" xfId="62" applyFont="1" applyBorder="1" applyAlignment="1">
      <alignment vertical="center"/>
      <protection/>
    </xf>
    <xf numFmtId="0" fontId="57" fillId="0" borderId="10" xfId="62" applyFont="1" applyBorder="1" applyAlignment="1">
      <alignment vertical="center"/>
      <protection/>
    </xf>
    <xf numFmtId="0" fontId="57" fillId="0" borderId="0" xfId="62" applyFont="1">
      <alignment vertical="center"/>
      <protection/>
    </xf>
    <xf numFmtId="0" fontId="38" fillId="0" borderId="17" xfId="62" applyBorder="1">
      <alignment vertical="center"/>
      <protection/>
    </xf>
    <xf numFmtId="0" fontId="57" fillId="0" borderId="17" xfId="62" applyFont="1" applyBorder="1">
      <alignment vertical="center"/>
      <protection/>
    </xf>
    <xf numFmtId="0" fontId="57" fillId="0" borderId="21" xfId="62" applyFont="1" applyBorder="1">
      <alignment vertical="center"/>
      <protection/>
    </xf>
    <xf numFmtId="0" fontId="38" fillId="0" borderId="10" xfId="62" applyBorder="1">
      <alignment vertical="center"/>
      <protection/>
    </xf>
    <xf numFmtId="0" fontId="38" fillId="0" borderId="14" xfId="62" applyBorder="1">
      <alignment vertical="center"/>
      <protection/>
    </xf>
    <xf numFmtId="0" fontId="0" fillId="0" borderId="0" xfId="0" applyAlignment="1">
      <alignment horizontal="justify" vertical="center" wrapText="1"/>
    </xf>
    <xf numFmtId="0" fontId="0" fillId="0" borderId="0" xfId="0" applyAlignment="1">
      <alignment vertical="top"/>
    </xf>
    <xf numFmtId="0" fontId="0" fillId="0" borderId="0" xfId="0" applyAlignment="1">
      <alignment horizontal="left" vertical="top" wrapText="1"/>
    </xf>
    <xf numFmtId="0" fontId="43" fillId="0" borderId="0" xfId="43" applyAlignment="1" quotePrefix="1">
      <alignment vertical="center"/>
    </xf>
    <xf numFmtId="0" fontId="43" fillId="0" borderId="0" xfId="43" applyAlignment="1">
      <alignment vertical="center"/>
    </xf>
    <xf numFmtId="0" fontId="43" fillId="0" borderId="0" xfId="43" applyAlignment="1">
      <alignment horizontal="left" vertical="center"/>
    </xf>
    <xf numFmtId="0" fontId="43" fillId="0" borderId="0" xfId="43" applyAlignment="1">
      <alignment vertical="center"/>
    </xf>
    <xf numFmtId="0" fontId="58" fillId="0" borderId="0" xfId="62" applyFont="1" applyAlignment="1">
      <alignment horizontal="center" vertical="center"/>
      <protection/>
    </xf>
    <xf numFmtId="0" fontId="38" fillId="0" borderId="0" xfId="62" applyAlignment="1">
      <alignment horizontal="left" vertical="top" wrapText="1"/>
      <protection/>
    </xf>
    <xf numFmtId="0" fontId="38" fillId="0" borderId="23" xfId="62" applyBorder="1" applyAlignment="1">
      <alignment horizontal="center" vertical="center"/>
      <protection/>
    </xf>
    <xf numFmtId="0" fontId="59" fillId="0" borderId="23" xfId="62" applyFont="1" applyBorder="1" applyAlignment="1">
      <alignment horizontal="center" vertical="center" textRotation="255"/>
      <protection/>
    </xf>
    <xf numFmtId="0" fontId="59" fillId="0" borderId="25" xfId="62" applyFont="1" applyBorder="1" applyAlignment="1">
      <alignment horizontal="center" vertical="center" textRotation="255"/>
      <protection/>
    </xf>
    <xf numFmtId="0" fontId="59" fillId="0" borderId="26" xfId="62" applyFont="1" applyBorder="1" applyAlignment="1">
      <alignment horizontal="center" vertical="center" textRotation="255"/>
      <protection/>
    </xf>
    <xf numFmtId="0" fontId="59" fillId="0" borderId="27" xfId="62" applyFont="1" applyBorder="1" applyAlignment="1">
      <alignment horizontal="center" vertical="center" textRotation="255"/>
      <protection/>
    </xf>
    <xf numFmtId="0" fontId="59" fillId="0" borderId="28" xfId="62" applyFont="1" applyBorder="1" applyAlignment="1">
      <alignment horizontal="center" vertical="center" textRotation="255"/>
      <protection/>
    </xf>
    <xf numFmtId="0" fontId="38" fillId="0" borderId="27" xfId="62" applyBorder="1" applyAlignment="1">
      <alignment horizontal="center" vertical="center"/>
      <protection/>
    </xf>
    <xf numFmtId="0" fontId="38" fillId="0" borderId="28" xfId="62" applyBorder="1" applyAlignment="1">
      <alignment horizontal="center" vertical="center"/>
      <protection/>
    </xf>
    <xf numFmtId="0" fontId="59" fillId="0" borderId="23" xfId="62" applyFont="1" applyBorder="1" applyAlignment="1">
      <alignment horizontal="center" vertical="center" wrapText="1"/>
      <protection/>
    </xf>
    <xf numFmtId="0" fontId="59" fillId="0" borderId="23" xfId="62" applyFont="1" applyBorder="1" applyAlignment="1">
      <alignment horizontal="center" vertical="center"/>
      <protection/>
    </xf>
    <xf numFmtId="0" fontId="38" fillId="0" borderId="25" xfId="62" applyBorder="1" applyAlignment="1">
      <alignment horizontal="center" vertical="center"/>
      <protection/>
    </xf>
    <xf numFmtId="0" fontId="38" fillId="0" borderId="26" xfId="62" applyBorder="1" applyAlignment="1">
      <alignment horizontal="center" vertical="center"/>
      <protection/>
    </xf>
    <xf numFmtId="0" fontId="38" fillId="0" borderId="29" xfId="62" applyBorder="1" applyAlignment="1">
      <alignment horizontal="center" vertical="center"/>
      <protection/>
    </xf>
    <xf numFmtId="0" fontId="38" fillId="0" borderId="30" xfId="62" applyBorder="1" applyAlignment="1">
      <alignment horizontal="center" vertical="center"/>
      <protection/>
    </xf>
    <xf numFmtId="0" fontId="38" fillId="0" borderId="0" xfId="62" applyBorder="1" applyAlignment="1">
      <alignment horizontal="right" vertical="center"/>
      <protection/>
    </xf>
    <xf numFmtId="38" fontId="38" fillId="0" borderId="0" xfId="51" applyFont="1" applyBorder="1" applyAlignment="1">
      <alignment horizontal="right" vertical="center"/>
    </xf>
    <xf numFmtId="0" fontId="59" fillId="0" borderId="31" xfId="62" applyFont="1" applyBorder="1" applyAlignment="1">
      <alignment horizontal="center" vertical="center"/>
      <protection/>
    </xf>
    <xf numFmtId="0" fontId="57" fillId="0" borderId="32" xfId="62" applyFont="1" applyFill="1" applyBorder="1" applyAlignment="1" applyProtection="1">
      <alignment horizontal="center" vertical="center"/>
      <protection locked="0"/>
    </xf>
    <xf numFmtId="0" fontId="57" fillId="0" borderId="33" xfId="62" applyFont="1" applyFill="1" applyBorder="1" applyAlignment="1" applyProtection="1">
      <alignment horizontal="center" vertical="center"/>
      <protection locked="0"/>
    </xf>
    <xf numFmtId="0" fontId="57" fillId="0" borderId="34" xfId="62" applyFont="1" applyFill="1" applyBorder="1" applyAlignment="1" applyProtection="1">
      <alignment horizontal="center" vertical="center"/>
      <protection locked="0"/>
    </xf>
    <xf numFmtId="0" fontId="57" fillId="0" borderId="35" xfId="62" applyFont="1" applyFill="1" applyBorder="1" applyAlignment="1" applyProtection="1">
      <alignment horizontal="center" vertical="center"/>
      <protection locked="0"/>
    </xf>
    <xf numFmtId="0" fontId="57" fillId="0" borderId="36" xfId="62" applyFont="1" applyFill="1" applyBorder="1" applyAlignment="1" applyProtection="1">
      <alignment horizontal="center" vertical="center"/>
      <protection locked="0"/>
    </xf>
    <xf numFmtId="0" fontId="57" fillId="0" borderId="37" xfId="62" applyFont="1" applyFill="1" applyBorder="1" applyAlignment="1" applyProtection="1">
      <alignment horizontal="center" vertical="center"/>
      <protection locked="0"/>
    </xf>
    <xf numFmtId="0" fontId="57" fillId="0" borderId="38" xfId="62" applyFont="1" applyFill="1" applyBorder="1" applyAlignment="1" applyProtection="1">
      <alignment horizontal="center" vertical="center"/>
      <protection locked="0"/>
    </xf>
    <xf numFmtId="0" fontId="57" fillId="0" borderId="39" xfId="62" applyFont="1" applyFill="1" applyBorder="1" applyAlignment="1" applyProtection="1">
      <alignment horizontal="center" vertical="center"/>
      <protection locked="0"/>
    </xf>
    <xf numFmtId="0" fontId="57" fillId="0" borderId="40" xfId="62" applyFont="1" applyFill="1" applyBorder="1" applyAlignment="1" applyProtection="1">
      <alignment horizontal="center" vertical="center"/>
      <protection locked="0"/>
    </xf>
    <xf numFmtId="0" fontId="59" fillId="0" borderId="41" xfId="62" applyFont="1" applyBorder="1" applyAlignment="1">
      <alignment horizontal="center" vertical="center"/>
      <protection/>
    </xf>
    <xf numFmtId="0" fontId="59" fillId="0" borderId="42" xfId="62" applyFont="1" applyBorder="1" applyAlignment="1">
      <alignment horizontal="center" vertical="center"/>
      <protection/>
    </xf>
    <xf numFmtId="0" fontId="57" fillId="38" borderId="20" xfId="62" applyFont="1" applyFill="1" applyBorder="1" applyAlignment="1" applyProtection="1">
      <alignment horizontal="center" vertical="center"/>
      <protection locked="0"/>
    </xf>
    <xf numFmtId="0" fontId="57" fillId="38" borderId="22" xfId="62" applyFont="1" applyFill="1" applyBorder="1" applyAlignment="1" applyProtection="1">
      <alignment horizontal="center" vertical="center"/>
      <protection locked="0"/>
    </xf>
    <xf numFmtId="0" fontId="38" fillId="0" borderId="43" xfId="62" applyBorder="1" applyAlignment="1">
      <alignment horizontal="center" vertical="center"/>
      <protection/>
    </xf>
    <xf numFmtId="0" fontId="38" fillId="0" borderId="44" xfId="62" applyBorder="1" applyAlignment="1">
      <alignment horizontal="center" vertical="center"/>
      <protection/>
    </xf>
    <xf numFmtId="0" fontId="57" fillId="38" borderId="13" xfId="62" applyFont="1" applyFill="1" applyBorder="1" applyAlignment="1" applyProtection="1">
      <alignment horizontal="center" vertical="center"/>
      <protection locked="0"/>
    </xf>
    <xf numFmtId="0" fontId="59" fillId="0" borderId="31" xfId="62" applyFont="1" applyBorder="1" applyAlignment="1">
      <alignment horizontal="center" vertical="center" wrapText="1"/>
      <protection/>
    </xf>
    <xf numFmtId="0" fontId="38" fillId="0" borderId="23" xfId="62" applyBorder="1" applyAlignment="1">
      <alignment horizontal="center" vertical="center" wrapText="1"/>
      <protection/>
    </xf>
    <xf numFmtId="0" fontId="38" fillId="0" borderId="42" xfId="62" applyBorder="1" applyAlignment="1">
      <alignment horizontal="center" vertical="center"/>
      <protection/>
    </xf>
    <xf numFmtId="0" fontId="59" fillId="0" borderId="42" xfId="62" applyFont="1" applyBorder="1" applyAlignment="1">
      <alignment horizontal="center" vertical="center" wrapText="1"/>
      <protection/>
    </xf>
    <xf numFmtId="0" fontId="38" fillId="0" borderId="42" xfId="62" applyBorder="1" applyAlignment="1">
      <alignment horizontal="center" vertical="center" wrapText="1"/>
      <protection/>
    </xf>
    <xf numFmtId="0" fontId="57" fillId="3" borderId="22" xfId="62" applyFont="1" applyFill="1" applyBorder="1" applyAlignment="1" applyProtection="1">
      <alignment horizontal="center" vertical="center"/>
      <protection locked="0"/>
    </xf>
    <xf numFmtId="0" fontId="57" fillId="3" borderId="13" xfId="62" applyFont="1" applyFill="1" applyBorder="1" applyAlignment="1" applyProtection="1">
      <alignment horizontal="center" vertical="center"/>
      <protection locked="0"/>
    </xf>
    <xf numFmtId="0" fontId="38" fillId="0" borderId="45" xfId="62" applyBorder="1" applyAlignment="1">
      <alignment horizontal="center" vertical="center"/>
      <protection/>
    </xf>
    <xf numFmtId="0" fontId="59" fillId="0" borderId="45" xfId="62" applyFont="1" applyBorder="1" applyAlignment="1">
      <alignment horizontal="center" vertical="center" wrapText="1"/>
      <protection/>
    </xf>
    <xf numFmtId="0" fontId="38" fillId="0" borderId="45" xfId="62" applyBorder="1" applyAlignment="1">
      <alignment horizontal="center" vertical="center" wrapText="1"/>
      <protection/>
    </xf>
    <xf numFmtId="0" fontId="57" fillId="0" borderId="46" xfId="62" applyFont="1" applyFill="1" applyBorder="1" applyAlignment="1" applyProtection="1">
      <alignment horizontal="center" vertical="center"/>
      <protection locked="0"/>
    </xf>
    <xf numFmtId="0" fontId="57" fillId="0" borderId="47" xfId="62" applyFont="1" applyFill="1" applyBorder="1" applyAlignment="1" applyProtection="1">
      <alignment horizontal="center" vertical="center"/>
      <protection locked="0"/>
    </xf>
    <xf numFmtId="0" fontId="57" fillId="0" borderId="48" xfId="62" applyFont="1" applyFill="1" applyBorder="1" applyAlignment="1" applyProtection="1">
      <alignment horizontal="center" vertical="center"/>
      <protection locked="0"/>
    </xf>
    <xf numFmtId="0" fontId="57" fillId="0" borderId="31" xfId="62" applyFont="1" applyBorder="1" applyAlignment="1">
      <alignment horizontal="center" vertical="center"/>
      <protection/>
    </xf>
    <xf numFmtId="0" fontId="57" fillId="0" borderId="23" xfId="62" applyFont="1" applyBorder="1" applyAlignment="1">
      <alignment horizontal="center" vertical="center"/>
      <protection/>
    </xf>
    <xf numFmtId="0" fontId="57" fillId="0" borderId="49" xfId="62" applyFont="1" applyFill="1" applyBorder="1" applyAlignment="1" applyProtection="1">
      <alignment horizontal="center" vertical="center"/>
      <protection locked="0"/>
    </xf>
    <xf numFmtId="0" fontId="57" fillId="0" borderId="50" xfId="62" applyFont="1" applyFill="1" applyBorder="1" applyAlignment="1" applyProtection="1">
      <alignment horizontal="center" vertical="center"/>
      <protection locked="0"/>
    </xf>
    <xf numFmtId="0" fontId="57" fillId="0" borderId="51" xfId="62" applyFont="1" applyFill="1" applyBorder="1" applyAlignment="1" applyProtection="1">
      <alignment horizontal="center" vertical="center"/>
      <protection locked="0"/>
    </xf>
    <xf numFmtId="0" fontId="57" fillId="0" borderId="13" xfId="62" applyFont="1" applyBorder="1" applyAlignment="1">
      <alignment horizontal="center" vertical="center"/>
      <protection/>
    </xf>
    <xf numFmtId="0" fontId="57" fillId="0" borderId="10" xfId="62" applyFont="1" applyBorder="1" applyAlignment="1">
      <alignment horizontal="center" vertical="center"/>
      <protection/>
    </xf>
    <xf numFmtId="0" fontId="57" fillId="0" borderId="14" xfId="62" applyFont="1" applyBorder="1" applyAlignment="1">
      <alignment horizontal="center" vertical="center"/>
      <protection/>
    </xf>
    <xf numFmtId="0" fontId="57" fillId="0" borderId="20"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21" xfId="62" applyFont="1" applyBorder="1" applyAlignment="1">
      <alignment horizontal="center" vertical="center"/>
      <protection/>
    </xf>
    <xf numFmtId="0" fontId="59" fillId="38" borderId="20" xfId="62" applyFont="1" applyFill="1" applyBorder="1" applyAlignment="1">
      <alignment horizontal="center" vertical="center"/>
      <protection/>
    </xf>
    <xf numFmtId="0" fontId="59" fillId="38" borderId="17" xfId="62" applyFont="1" applyFill="1" applyBorder="1" applyAlignment="1">
      <alignment horizontal="center" vertical="center"/>
      <protection/>
    </xf>
    <xf numFmtId="0" fontId="59" fillId="38" borderId="21" xfId="62" applyFont="1" applyFill="1" applyBorder="1" applyAlignment="1">
      <alignment horizontal="center" vertical="center"/>
      <protection/>
    </xf>
    <xf numFmtId="0" fontId="59" fillId="38" borderId="22" xfId="62" applyFont="1" applyFill="1" applyBorder="1" applyAlignment="1">
      <alignment horizontal="center" vertical="center"/>
      <protection/>
    </xf>
    <xf numFmtId="0" fontId="59" fillId="38" borderId="0" xfId="62" applyFont="1" applyFill="1" applyBorder="1" applyAlignment="1">
      <alignment horizontal="center" vertical="center"/>
      <protection/>
    </xf>
    <xf numFmtId="0" fontId="59" fillId="38" borderId="12" xfId="62" applyFont="1" applyFill="1" applyBorder="1" applyAlignment="1">
      <alignment horizontal="center" vertical="center"/>
      <protection/>
    </xf>
    <xf numFmtId="0" fontId="59" fillId="38" borderId="13" xfId="62" applyFont="1" applyFill="1" applyBorder="1" applyAlignment="1">
      <alignment horizontal="center" vertical="center"/>
      <protection/>
    </xf>
    <xf numFmtId="0" fontId="59" fillId="38" borderId="10" xfId="62" applyFont="1" applyFill="1" applyBorder="1" applyAlignment="1">
      <alignment horizontal="center" vertical="center"/>
      <protection/>
    </xf>
    <xf numFmtId="0" fontId="59" fillId="38" borderId="14" xfId="62" applyFont="1" applyFill="1" applyBorder="1" applyAlignment="1">
      <alignment horizontal="center" vertical="center"/>
      <protection/>
    </xf>
    <xf numFmtId="0" fontId="38" fillId="0" borderId="52" xfId="62" applyBorder="1" applyAlignment="1">
      <alignment horizontal="center" vertical="center"/>
      <protection/>
    </xf>
    <xf numFmtId="0" fontId="38" fillId="0" borderId="53" xfId="62" applyBorder="1" applyAlignment="1">
      <alignment horizontal="center" vertical="center"/>
      <protection/>
    </xf>
    <xf numFmtId="0" fontId="57" fillId="0" borderId="24" xfId="62" applyFont="1" applyBorder="1" applyAlignment="1">
      <alignment horizontal="center" vertical="center"/>
      <protection/>
    </xf>
    <xf numFmtId="0" fontId="60" fillId="39" borderId="46" xfId="62" applyFont="1" applyFill="1" applyBorder="1" applyAlignment="1" applyProtection="1">
      <alignment horizontal="left" vertical="center"/>
      <protection locked="0"/>
    </xf>
    <xf numFmtId="0" fontId="60" fillId="39" borderId="47" xfId="62" applyFont="1" applyFill="1" applyBorder="1" applyAlignment="1" applyProtection="1">
      <alignment horizontal="left" vertical="center"/>
      <protection locked="0"/>
    </xf>
    <xf numFmtId="0" fontId="60" fillId="39" borderId="35" xfId="62" applyFont="1" applyFill="1" applyBorder="1" applyAlignment="1" applyProtection="1">
      <alignment horizontal="left" vertical="center"/>
      <protection locked="0"/>
    </xf>
    <xf numFmtId="0" fontId="60" fillId="39" borderId="36" xfId="62" applyFont="1" applyFill="1" applyBorder="1" applyAlignment="1" applyProtection="1">
      <alignment horizontal="left" vertical="center"/>
      <protection locked="0"/>
    </xf>
    <xf numFmtId="0" fontId="60" fillId="39" borderId="38" xfId="62" applyFont="1" applyFill="1" applyBorder="1" applyAlignment="1" applyProtection="1">
      <alignment horizontal="left" vertical="center"/>
      <protection locked="0"/>
    </xf>
    <xf numFmtId="0" fontId="60" fillId="39" borderId="39" xfId="62" applyFont="1" applyFill="1" applyBorder="1" applyAlignment="1" applyProtection="1">
      <alignment horizontal="left" vertical="center"/>
      <protection locked="0"/>
    </xf>
    <xf numFmtId="0" fontId="59" fillId="0" borderId="24" xfId="62" applyFont="1" applyBorder="1" applyAlignment="1">
      <alignment horizontal="center" vertical="center"/>
      <protection/>
    </xf>
    <xf numFmtId="0" fontId="57" fillId="3" borderId="20" xfId="62" applyFont="1" applyFill="1" applyBorder="1" applyAlignment="1" applyProtection="1">
      <alignment horizontal="center" vertical="center"/>
      <protection locked="0"/>
    </xf>
    <xf numFmtId="0" fontId="59" fillId="0" borderId="54" xfId="62" applyFont="1" applyBorder="1" applyAlignment="1">
      <alignment horizontal="center" vertical="center"/>
      <protection/>
    </xf>
    <xf numFmtId="0" fontId="59" fillId="0" borderId="45" xfId="62" applyFont="1" applyBorder="1" applyAlignment="1">
      <alignment horizontal="center" vertical="center"/>
      <protection/>
    </xf>
    <xf numFmtId="0" fontId="57" fillId="0" borderId="55" xfId="62" applyFont="1" applyFill="1" applyBorder="1" applyAlignment="1" applyProtection="1">
      <alignment horizontal="center" vertical="center"/>
      <protection locked="0"/>
    </xf>
    <xf numFmtId="0" fontId="38" fillId="0" borderId="56" xfId="62" applyBorder="1" applyAlignment="1">
      <alignment horizontal="center" vertical="center"/>
      <protection/>
    </xf>
    <xf numFmtId="0" fontId="38" fillId="0" borderId="11" xfId="62" applyBorder="1" applyAlignment="1">
      <alignment horizontal="center" vertical="center"/>
      <protection/>
    </xf>
    <xf numFmtId="0" fontId="38" fillId="0" borderId="57" xfId="62" applyBorder="1" applyAlignment="1">
      <alignment horizontal="center" vertical="center"/>
      <protection/>
    </xf>
    <xf numFmtId="0" fontId="38" fillId="0" borderId="58" xfId="62" applyBorder="1" applyAlignment="1">
      <alignment horizontal="center" vertical="center"/>
      <protection/>
    </xf>
    <xf numFmtId="0" fontId="57" fillId="0" borderId="59" xfId="62" applyFont="1" applyFill="1" applyBorder="1" applyAlignment="1" applyProtection="1">
      <alignment horizontal="center" vertical="center"/>
      <protection locked="0"/>
    </xf>
    <xf numFmtId="0" fontId="57" fillId="0" borderId="60" xfId="62" applyFont="1" applyFill="1" applyBorder="1" applyAlignment="1" applyProtection="1">
      <alignment horizontal="center" vertical="center"/>
      <protection locked="0"/>
    </xf>
    <xf numFmtId="0" fontId="57" fillId="0" borderId="61" xfId="62" applyFont="1" applyFill="1" applyBorder="1" applyAlignment="1" applyProtection="1">
      <alignment horizontal="center" vertical="center"/>
      <protection locked="0"/>
    </xf>
    <xf numFmtId="0" fontId="57" fillId="0" borderId="62" xfId="62" applyFont="1" applyFill="1" applyBorder="1" applyAlignment="1" applyProtection="1">
      <alignment horizontal="center" vertical="center"/>
      <protection locked="0"/>
    </xf>
    <xf numFmtId="0" fontId="38" fillId="0" borderId="0" xfId="62" applyBorder="1" applyAlignment="1">
      <alignment horizontal="center" vertical="center"/>
      <protection/>
    </xf>
    <xf numFmtId="0" fontId="57" fillId="0" borderId="31" xfId="62" applyFont="1" applyBorder="1" applyAlignment="1">
      <alignment horizontal="center" vertical="center" wrapText="1"/>
      <protection/>
    </xf>
    <xf numFmtId="0" fontId="57" fillId="0" borderId="15" xfId="62" applyFont="1" applyBorder="1" applyAlignment="1">
      <alignment horizontal="center" vertical="center"/>
      <protection/>
    </xf>
    <xf numFmtId="0" fontId="57" fillId="0" borderId="16" xfId="62" applyFont="1" applyBorder="1" applyAlignment="1">
      <alignment horizontal="center" vertical="center"/>
      <protection/>
    </xf>
    <xf numFmtId="0" fontId="38" fillId="0" borderId="20" xfId="62" applyBorder="1" applyAlignment="1">
      <alignment horizontal="center" vertical="center"/>
      <protection/>
    </xf>
    <xf numFmtId="0" fontId="38" fillId="0" borderId="17" xfId="62" applyBorder="1" applyAlignment="1">
      <alignment horizontal="center" vertical="center"/>
      <protection/>
    </xf>
    <xf numFmtId="0" fontId="38" fillId="0" borderId="13" xfId="62" applyBorder="1" applyAlignment="1">
      <alignment horizontal="center" vertical="center"/>
      <protection/>
    </xf>
    <xf numFmtId="0" fontId="38" fillId="0" borderId="10" xfId="62" applyBorder="1" applyAlignment="1">
      <alignment horizontal="center" vertical="center"/>
      <protection/>
    </xf>
    <xf numFmtId="0" fontId="3" fillId="0" borderId="63" xfId="0" applyFont="1" applyBorder="1" applyAlignment="1">
      <alignment horizontal="left" vertical="center"/>
    </xf>
    <xf numFmtId="0" fontId="0" fillId="0" borderId="64" xfId="0" applyBorder="1" applyAlignment="1">
      <alignment vertical="center"/>
    </xf>
    <xf numFmtId="0" fontId="0" fillId="0" borderId="65" xfId="0" applyBorder="1" applyAlignment="1">
      <alignment vertical="center"/>
    </xf>
    <xf numFmtId="0" fontId="3" fillId="0" borderId="18" xfId="0" applyFont="1" applyBorder="1" applyAlignment="1">
      <alignment horizontal="center" vertical="center"/>
    </xf>
    <xf numFmtId="181" fontId="3" fillId="40" borderId="0" xfId="0" applyNumberFormat="1" applyFont="1" applyFill="1" applyBorder="1" applyAlignment="1">
      <alignment horizontal="center" vertical="center"/>
    </xf>
    <xf numFmtId="0" fontId="0" fillId="40" borderId="0" xfId="0" applyFill="1" applyAlignment="1">
      <alignment vertical="center"/>
    </xf>
    <xf numFmtId="0" fontId="3" fillId="0" borderId="17" xfId="0" applyFont="1" applyBorder="1" applyAlignment="1">
      <alignment vertical="center"/>
    </xf>
    <xf numFmtId="0" fontId="0" fillId="0" borderId="10" xfId="0" applyBorder="1" applyAlignment="1">
      <alignment vertical="center"/>
    </xf>
    <xf numFmtId="0" fontId="3" fillId="41" borderId="17" xfId="0" applyFont="1" applyFill="1" applyBorder="1" applyAlignment="1">
      <alignment vertical="center"/>
    </xf>
    <xf numFmtId="0" fontId="0" fillId="41" borderId="17" xfId="0" applyFill="1" applyBorder="1" applyAlignment="1">
      <alignment vertical="center"/>
    </xf>
    <xf numFmtId="0" fontId="0" fillId="41" borderId="10" xfId="0" applyFill="1" applyBorder="1" applyAlignment="1">
      <alignment vertical="center"/>
    </xf>
    <xf numFmtId="0" fontId="3" fillId="0" borderId="17" xfId="0" applyFont="1" applyBorder="1" applyAlignment="1">
      <alignment vertical="center" wrapText="1"/>
    </xf>
    <xf numFmtId="0" fontId="0" fillId="0" borderId="17"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3" fillId="0" borderId="10" xfId="0" applyFont="1" applyBorder="1" applyAlignment="1">
      <alignment horizontal="center" vertical="center"/>
    </xf>
    <xf numFmtId="180" fontId="3" fillId="0" borderId="66" xfId="0" applyNumberFormat="1" applyFont="1" applyBorder="1" applyAlignment="1">
      <alignment vertical="center"/>
    </xf>
    <xf numFmtId="180" fontId="0" fillId="0" borderId="67" xfId="0" applyNumberFormat="1" applyBorder="1" applyAlignment="1">
      <alignment vertical="center"/>
    </xf>
    <xf numFmtId="0" fontId="3" fillId="0" borderId="68" xfId="0" applyFont="1" applyBorder="1" applyAlignment="1">
      <alignment horizontal="left" vertical="center"/>
    </xf>
    <xf numFmtId="0" fontId="0" fillId="0" borderId="69" xfId="0" applyBorder="1" applyAlignment="1">
      <alignment vertical="center"/>
    </xf>
    <xf numFmtId="0" fontId="0" fillId="0" borderId="70" xfId="0" applyBorder="1" applyAlignment="1">
      <alignment vertical="center"/>
    </xf>
    <xf numFmtId="0" fontId="3" fillId="0" borderId="0" xfId="0" applyFont="1" applyBorder="1" applyAlignment="1">
      <alignment horizontal="center" vertical="center"/>
    </xf>
    <xf numFmtId="0" fontId="0" fillId="0" borderId="0" xfId="0" applyAlignment="1">
      <alignment vertical="center"/>
    </xf>
    <xf numFmtId="178" fontId="3" fillId="0" borderId="20" xfId="0" applyNumberFormat="1" applyFont="1" applyBorder="1" applyAlignment="1">
      <alignment vertical="center"/>
    </xf>
    <xf numFmtId="178" fontId="3" fillId="0" borderId="17" xfId="0" applyNumberFormat="1" applyFont="1" applyBorder="1" applyAlignment="1">
      <alignment vertical="center"/>
    </xf>
    <xf numFmtId="178" fontId="3" fillId="0" borderId="22" xfId="0" applyNumberFormat="1" applyFont="1" applyBorder="1" applyAlignment="1">
      <alignment vertical="center"/>
    </xf>
    <xf numFmtId="178" fontId="3" fillId="0" borderId="0" xfId="0" applyNumberFormat="1" applyFont="1" applyBorder="1" applyAlignment="1">
      <alignment vertical="center"/>
    </xf>
    <xf numFmtId="178" fontId="3" fillId="0" borderId="71" xfId="0" applyNumberFormat="1" applyFont="1" applyBorder="1" applyAlignment="1">
      <alignment vertical="center"/>
    </xf>
    <xf numFmtId="178" fontId="3" fillId="0" borderId="58" xfId="0" applyNumberFormat="1" applyFont="1" applyBorder="1" applyAlignment="1">
      <alignment vertical="center"/>
    </xf>
    <xf numFmtId="3" fontId="0" fillId="41" borderId="20" xfId="0" applyNumberFormat="1" applyFont="1" applyFill="1" applyBorder="1" applyAlignment="1">
      <alignment horizontal="center" vertical="center"/>
    </xf>
    <xf numFmtId="3" fontId="0" fillId="41" borderId="17" xfId="0" applyNumberFormat="1" applyFont="1" applyFill="1" applyBorder="1" applyAlignment="1">
      <alignment horizontal="center" vertical="center"/>
    </xf>
    <xf numFmtId="0" fontId="3" fillId="40" borderId="0" xfId="0" applyFont="1" applyFill="1" applyBorder="1" applyAlignment="1">
      <alignment vertical="center" wrapText="1"/>
    </xf>
    <xf numFmtId="3" fontId="0" fillId="41" borderId="13"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0" fontId="3" fillId="28" borderId="10" xfId="0" applyFont="1" applyFill="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69" xfId="0" applyFont="1" applyBorder="1" applyAlignment="1">
      <alignment horizontal="right" vertical="center"/>
    </xf>
    <xf numFmtId="0" fontId="0" fillId="0" borderId="69" xfId="0" applyBorder="1" applyAlignment="1">
      <alignment horizontal="right" vertical="center"/>
    </xf>
    <xf numFmtId="0" fontId="0" fillId="0" borderId="72" xfId="0" applyBorder="1" applyAlignment="1">
      <alignment horizontal="right" vertical="center"/>
    </xf>
    <xf numFmtId="0" fontId="3" fillId="0" borderId="22"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3" fillId="0" borderId="23"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8" xfId="0" applyFont="1" applyBorder="1" applyAlignment="1">
      <alignment vertical="center"/>
    </xf>
    <xf numFmtId="180" fontId="3" fillId="0" borderId="22" xfId="0" applyNumberFormat="1" applyFont="1" applyBorder="1" applyAlignment="1">
      <alignment vertical="center"/>
    </xf>
    <xf numFmtId="180" fontId="3" fillId="0" borderId="0" xfId="0" applyNumberFormat="1" applyFont="1" applyBorder="1" applyAlignment="1">
      <alignment vertical="center"/>
    </xf>
    <xf numFmtId="3" fontId="0" fillId="41" borderId="76" xfId="0" applyNumberFormat="1" applyFont="1" applyFill="1" applyBorder="1" applyAlignment="1">
      <alignment horizontal="center" vertical="center"/>
    </xf>
    <xf numFmtId="3" fontId="0" fillId="41" borderId="18" xfId="0" applyNumberFormat="1" applyFont="1" applyFill="1" applyBorder="1" applyAlignment="1">
      <alignment horizontal="center" vertical="center"/>
    </xf>
    <xf numFmtId="0" fontId="3" fillId="28" borderId="18" xfId="0" applyFont="1" applyFill="1" applyBorder="1" applyAlignment="1">
      <alignment horizontal="center" vertical="center"/>
    </xf>
    <xf numFmtId="0" fontId="3" fillId="40" borderId="11" xfId="0" applyFont="1" applyFill="1" applyBorder="1" applyAlignment="1">
      <alignment horizontal="center" vertical="center"/>
    </xf>
    <xf numFmtId="0" fontId="3" fillId="40" borderId="11" xfId="0" applyFont="1" applyFill="1" applyBorder="1" applyAlignment="1">
      <alignment vertical="center"/>
    </xf>
    <xf numFmtId="0" fontId="0" fillId="40" borderId="0" xfId="0" applyFill="1" applyBorder="1" applyAlignment="1">
      <alignment vertical="center" wrapText="1"/>
    </xf>
    <xf numFmtId="0" fontId="3" fillId="40" borderId="0" xfId="0" applyFont="1" applyFill="1" applyAlignment="1">
      <alignment vertical="center" wrapText="1"/>
    </xf>
    <xf numFmtId="0" fontId="0" fillId="40" borderId="0" xfId="0" applyFill="1" applyAlignment="1">
      <alignmen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3" fillId="0" borderId="23" xfId="0" applyFont="1" applyBorder="1" applyAlignment="1">
      <alignment horizontal="right" vertical="center"/>
    </xf>
    <xf numFmtId="0" fontId="3" fillId="0" borderId="23" xfId="0" applyFont="1" applyBorder="1" applyAlignment="1">
      <alignment horizontal="left" vertical="center"/>
    </xf>
    <xf numFmtId="0" fontId="3" fillId="0" borderId="2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77"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3" fillId="0" borderId="71" xfId="0" applyFont="1" applyBorder="1" applyAlignment="1">
      <alignment horizontal="left" vertical="center"/>
    </xf>
    <xf numFmtId="0" fontId="3" fillId="0" borderId="58" xfId="0" applyFont="1" applyBorder="1" applyAlignment="1">
      <alignment horizontal="left" vertical="center"/>
    </xf>
    <xf numFmtId="0" fontId="3" fillId="0" borderId="79" xfId="0" applyFont="1" applyBorder="1" applyAlignment="1">
      <alignment horizontal="left" vertical="center"/>
    </xf>
    <xf numFmtId="0" fontId="3" fillId="40" borderId="80" xfId="0" applyFont="1" applyFill="1" applyBorder="1" applyAlignment="1">
      <alignment horizontal="center" vertical="center"/>
    </xf>
    <xf numFmtId="0" fontId="3" fillId="40" borderId="67" xfId="0" applyFont="1" applyFill="1" applyBorder="1" applyAlignment="1">
      <alignment horizontal="center" vertical="center"/>
    </xf>
    <xf numFmtId="0" fontId="3" fillId="40" borderId="81" xfId="0" applyFont="1" applyFill="1" applyBorder="1" applyAlignment="1">
      <alignment horizontal="center" vertical="center"/>
    </xf>
    <xf numFmtId="178" fontId="3" fillId="0" borderId="24" xfId="0" applyNumberFormat="1" applyFont="1" applyBorder="1" applyAlignment="1">
      <alignment vertical="center"/>
    </xf>
    <xf numFmtId="178" fontId="3" fillId="0" borderId="15" xfId="0" applyNumberFormat="1" applyFont="1" applyBorder="1" applyAlignment="1">
      <alignment vertical="center"/>
    </xf>
    <xf numFmtId="178" fontId="3" fillId="0" borderId="24" xfId="0" applyNumberFormat="1" applyFont="1" applyBorder="1" applyAlignment="1" quotePrefix="1">
      <alignment vertical="center"/>
    </xf>
    <xf numFmtId="178" fontId="3" fillId="40" borderId="24" xfId="0" applyNumberFormat="1" applyFont="1" applyFill="1" applyBorder="1" applyAlignment="1">
      <alignment vertical="center"/>
    </xf>
    <xf numFmtId="178" fontId="3" fillId="40" borderId="15" xfId="0" applyNumberFormat="1" applyFont="1" applyFill="1" applyBorder="1" applyAlignment="1">
      <alignment vertical="center"/>
    </xf>
    <xf numFmtId="178" fontId="3" fillId="40" borderId="20" xfId="0" applyNumberFormat="1" applyFont="1" applyFill="1" applyBorder="1" applyAlignment="1">
      <alignment vertical="center"/>
    </xf>
    <xf numFmtId="178" fontId="3" fillId="40" borderId="17" xfId="0" applyNumberFormat="1" applyFont="1" applyFill="1" applyBorder="1" applyAlignment="1">
      <alignment vertical="center"/>
    </xf>
    <xf numFmtId="178" fontId="3" fillId="40" borderId="21" xfId="0" applyNumberFormat="1" applyFont="1" applyFill="1" applyBorder="1" applyAlignment="1">
      <alignment vertical="center"/>
    </xf>
    <xf numFmtId="178" fontId="3" fillId="40" borderId="13" xfId="0" applyNumberFormat="1" applyFont="1" applyFill="1" applyBorder="1" applyAlignment="1">
      <alignment vertical="center"/>
    </xf>
    <xf numFmtId="178" fontId="3" fillId="40" borderId="10" xfId="0" applyNumberFormat="1" applyFont="1" applyFill="1" applyBorder="1" applyAlignment="1">
      <alignment vertical="center"/>
    </xf>
    <xf numFmtId="178" fontId="3" fillId="40" borderId="14" xfId="0" applyNumberFormat="1" applyFont="1" applyFill="1" applyBorder="1" applyAlignment="1">
      <alignment vertical="center"/>
    </xf>
    <xf numFmtId="180" fontId="3" fillId="0" borderId="76" xfId="0" applyNumberFormat="1" applyFont="1" applyBorder="1" applyAlignment="1">
      <alignment vertical="center"/>
    </xf>
    <xf numFmtId="180" fontId="3" fillId="0" borderId="18" xfId="0" applyNumberFormat="1" applyFont="1" applyBorder="1" applyAlignment="1">
      <alignment vertical="center"/>
    </xf>
    <xf numFmtId="180" fontId="3" fillId="0" borderId="82" xfId="0" applyNumberFormat="1" applyFont="1" applyBorder="1" applyAlignment="1">
      <alignment vertical="center"/>
    </xf>
    <xf numFmtId="0" fontId="3" fillId="0" borderId="8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84" xfId="0" applyFont="1" applyBorder="1" applyAlignment="1">
      <alignment horizontal="center" vertical="center"/>
    </xf>
    <xf numFmtId="0" fontId="3" fillId="0" borderId="56" xfId="0" applyFont="1" applyBorder="1" applyAlignment="1">
      <alignment horizontal="center" vertical="center"/>
    </xf>
    <xf numFmtId="0" fontId="3" fillId="0" borderId="11" xfId="0" applyFont="1" applyBorder="1" applyAlignment="1">
      <alignment horizontal="center" vertical="center"/>
    </xf>
    <xf numFmtId="0" fontId="3" fillId="0" borderId="8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86"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40" borderId="16" xfId="0" applyFont="1" applyFill="1" applyBorder="1" applyAlignment="1">
      <alignment horizontal="center" vertical="center"/>
    </xf>
    <xf numFmtId="0" fontId="3" fillId="40" borderId="23" xfId="0" applyFont="1" applyFill="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0" fontId="3" fillId="0" borderId="20" xfId="0" applyNumberFormat="1" applyFont="1" applyBorder="1" applyAlignment="1">
      <alignment vertical="center"/>
    </xf>
    <xf numFmtId="180" fontId="3" fillId="0" borderId="17" xfId="0" applyNumberFormat="1" applyFont="1" applyBorder="1" applyAlignment="1">
      <alignment vertical="center"/>
    </xf>
    <xf numFmtId="3" fontId="0" fillId="41" borderId="22" xfId="0" applyNumberFormat="1" applyFont="1" applyFill="1" applyBorder="1" applyAlignment="1">
      <alignment horizontal="center" vertical="center"/>
    </xf>
    <xf numFmtId="3" fontId="0" fillId="41" borderId="0" xfId="0" applyNumberFormat="1" applyFont="1" applyFill="1" applyBorder="1" applyAlignment="1">
      <alignment horizontal="center" vertical="center"/>
    </xf>
    <xf numFmtId="0" fontId="3" fillId="28" borderId="0" xfId="0" applyFont="1" applyFill="1" applyBorder="1" applyAlignment="1">
      <alignment horizontal="center"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178" fontId="3" fillId="0" borderId="66" xfId="0" applyNumberFormat="1" applyFont="1" applyBorder="1" applyAlignment="1">
      <alignment vertical="center"/>
    </xf>
    <xf numFmtId="178" fontId="3" fillId="0" borderId="67" xfId="0" applyNumberFormat="1" applyFont="1" applyBorder="1" applyAlignment="1">
      <alignment vertical="center"/>
    </xf>
    <xf numFmtId="178" fontId="3" fillId="0" borderId="81" xfId="0" applyNumberFormat="1" applyFont="1" applyBorder="1" applyAlignment="1">
      <alignment vertical="center"/>
    </xf>
    <xf numFmtId="0" fontId="3" fillId="40" borderId="24" xfId="0" applyFont="1" applyFill="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40" borderId="83" xfId="0" applyFont="1" applyFill="1" applyBorder="1" applyAlignment="1">
      <alignment horizontal="center" vertical="center"/>
    </xf>
    <xf numFmtId="0" fontId="3" fillId="40" borderId="89" xfId="0" applyFont="1" applyFill="1" applyBorder="1" applyAlignment="1">
      <alignment horizontal="center" vertical="center"/>
    </xf>
    <xf numFmtId="0" fontId="3" fillId="40" borderId="74" xfId="0" applyFont="1" applyFill="1" applyBorder="1" applyAlignment="1">
      <alignment horizontal="center" vertical="center"/>
    </xf>
    <xf numFmtId="0" fontId="3" fillId="40" borderId="90" xfId="0" applyFont="1" applyFill="1" applyBorder="1" applyAlignment="1">
      <alignment horizontal="center" vertical="center"/>
    </xf>
    <xf numFmtId="0" fontId="3" fillId="28" borderId="17" xfId="0" applyFont="1" applyFill="1" applyBorder="1" applyAlignment="1">
      <alignment horizontal="center" vertical="center"/>
    </xf>
    <xf numFmtId="0" fontId="3" fillId="0" borderId="91" xfId="0" applyFont="1" applyBorder="1" applyAlignment="1">
      <alignment horizontal="right" vertical="center"/>
    </xf>
    <xf numFmtId="0" fontId="3" fillId="0" borderId="72" xfId="0" applyFont="1" applyBorder="1" applyAlignment="1">
      <alignment horizontal="right" vertical="center"/>
    </xf>
    <xf numFmtId="0" fontId="3" fillId="0" borderId="92" xfId="0" applyFont="1" applyBorder="1" applyAlignment="1">
      <alignment horizontal="right" vertical="center"/>
    </xf>
    <xf numFmtId="0" fontId="3" fillId="0" borderId="64" xfId="0" applyFont="1" applyBorder="1" applyAlignment="1">
      <alignment horizontal="right" vertical="center"/>
    </xf>
    <xf numFmtId="0" fontId="3" fillId="0" borderId="93" xfId="0" applyFont="1" applyBorder="1" applyAlignment="1">
      <alignment horizontal="right" vertical="center"/>
    </xf>
    <xf numFmtId="0" fontId="3" fillId="40" borderId="94" xfId="0" applyFont="1" applyFill="1" applyBorder="1" applyAlignment="1">
      <alignment horizontal="center" vertical="center"/>
    </xf>
    <xf numFmtId="0" fontId="3" fillId="40" borderId="95" xfId="0" applyFont="1" applyFill="1" applyBorder="1" applyAlignment="1">
      <alignment horizontal="center" vertical="center"/>
    </xf>
    <xf numFmtId="0" fontId="3" fillId="40" borderId="96" xfId="0" applyFont="1" applyFill="1" applyBorder="1" applyAlignment="1">
      <alignment horizontal="center" vertical="center"/>
    </xf>
    <xf numFmtId="0" fontId="3" fillId="40" borderId="82" xfId="0" applyFont="1" applyFill="1" applyBorder="1" applyAlignment="1">
      <alignment horizontal="center" vertical="center"/>
    </xf>
    <xf numFmtId="0" fontId="3" fillId="40" borderId="97" xfId="0" applyFont="1" applyFill="1" applyBorder="1" applyAlignment="1">
      <alignment horizontal="center" vertical="center"/>
    </xf>
    <xf numFmtId="0" fontId="3" fillId="0" borderId="94" xfId="0" applyFont="1" applyBorder="1" applyAlignment="1">
      <alignment horizontal="center" vertical="center"/>
    </xf>
    <xf numFmtId="180" fontId="3" fillId="0" borderId="21" xfId="0" applyNumberFormat="1" applyFont="1" applyBorder="1" applyAlignment="1">
      <alignment vertical="center"/>
    </xf>
    <xf numFmtId="180" fontId="3" fillId="0" borderId="13" xfId="0" applyNumberFormat="1" applyFont="1" applyBorder="1" applyAlignment="1">
      <alignment vertical="center"/>
    </xf>
    <xf numFmtId="180" fontId="3" fillId="0" borderId="10" xfId="0" applyNumberFormat="1" applyFont="1" applyBorder="1" applyAlignment="1">
      <alignment vertical="center"/>
    </xf>
    <xf numFmtId="180" fontId="3" fillId="0" borderId="14" xfId="0" applyNumberFormat="1" applyFont="1" applyBorder="1" applyAlignment="1">
      <alignment vertical="center"/>
    </xf>
    <xf numFmtId="180" fontId="3" fillId="0" borderId="24"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40" borderId="15" xfId="0" applyFont="1" applyFill="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left" vertical="center"/>
    </xf>
    <xf numFmtId="178" fontId="3" fillId="0" borderId="24" xfId="0" applyNumberFormat="1" applyFont="1" applyBorder="1" applyAlignment="1">
      <alignment horizontal="center" vertical="center"/>
    </xf>
    <xf numFmtId="178" fontId="3" fillId="0" borderId="15"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3" fillId="0" borderId="24" xfId="0" applyFont="1" applyFill="1" applyBorder="1" applyAlignment="1">
      <alignment vertical="center"/>
    </xf>
    <xf numFmtId="0" fontId="0" fillId="0" borderId="15" xfId="0" applyFill="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3" fontId="3" fillId="0" borderId="15" xfId="0" applyNumberFormat="1" applyFont="1" applyBorder="1" applyAlignment="1">
      <alignment horizontal="center" vertical="center"/>
    </xf>
    <xf numFmtId="0" fontId="0" fillId="0" borderId="15" xfId="0" applyBorder="1" applyAlignment="1">
      <alignment horizontal="center" vertical="center"/>
    </xf>
    <xf numFmtId="3" fontId="3" fillId="0" borderId="2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0" xfId="0" applyFont="1" applyBorder="1" applyAlignment="1">
      <alignment vertical="center"/>
    </xf>
    <xf numFmtId="0" fontId="0" fillId="0" borderId="15" xfId="0" applyFont="1" applyBorder="1" applyAlignment="1">
      <alignment horizontal="center" vertical="center"/>
    </xf>
    <xf numFmtId="0" fontId="3" fillId="0" borderId="15" xfId="0" applyFont="1" applyFill="1" applyBorder="1" applyAlignment="1">
      <alignment horizontal="left" vertical="center" shrinkToFit="1"/>
    </xf>
    <xf numFmtId="0" fontId="0" fillId="0" borderId="15" xfId="0" applyBorder="1" applyAlignment="1">
      <alignment vertical="center"/>
    </xf>
    <xf numFmtId="0" fontId="0" fillId="0" borderId="16" xfId="0" applyBorder="1" applyAlignment="1">
      <alignmen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7" xfId="0" applyNumberFormat="1" applyFont="1" applyBorder="1" applyAlignment="1">
      <alignment horizontal="center" vertical="center"/>
    </xf>
    <xf numFmtId="180" fontId="3" fillId="0" borderId="10"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vertical="center"/>
    </xf>
    <xf numFmtId="181" fontId="0" fillId="40" borderId="0" xfId="0" applyNumberFormat="1" applyFill="1" applyAlignment="1">
      <alignment vertical="center"/>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69" xfId="0" applyFont="1" applyBorder="1" applyAlignment="1">
      <alignment horizontal="right" vertical="center" wrapText="1"/>
    </xf>
    <xf numFmtId="0" fontId="0" fillId="0" borderId="69" xfId="0" applyBorder="1" applyAlignment="1">
      <alignment horizontal="right" vertical="center" wrapText="1"/>
    </xf>
    <xf numFmtId="0" fontId="0" fillId="0" borderId="72" xfId="0" applyBorder="1" applyAlignment="1">
      <alignment horizontal="right" vertical="center" wrapText="1"/>
    </xf>
    <xf numFmtId="0" fontId="3" fillId="34" borderId="16"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0" xfId="0" applyFont="1" applyFill="1" applyAlignment="1">
      <alignment vertical="center" wrapText="1"/>
    </xf>
    <xf numFmtId="0" fontId="0" fillId="34" borderId="0" xfId="0" applyFill="1" applyAlignment="1">
      <alignment vertical="center" wrapText="1"/>
    </xf>
    <xf numFmtId="0" fontId="3" fillId="34" borderId="0" xfId="0" applyFont="1" applyFill="1" applyBorder="1" applyAlignment="1">
      <alignment vertical="center" wrapText="1"/>
    </xf>
    <xf numFmtId="0" fontId="0" fillId="34" borderId="0" xfId="0"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4" borderId="80"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181" fontId="3" fillId="34" borderId="0" xfId="0" applyNumberFormat="1" applyFont="1" applyFill="1" applyBorder="1" applyAlignment="1">
      <alignment horizontal="center" vertical="center"/>
    </xf>
    <xf numFmtId="181" fontId="0" fillId="34" borderId="0" xfId="0" applyNumberFormat="1" applyFill="1" applyAlignment="1">
      <alignment vertical="center"/>
    </xf>
    <xf numFmtId="178" fontId="3" fillId="34" borderId="20" xfId="0" applyNumberFormat="1" applyFont="1" applyFill="1" applyBorder="1" applyAlignment="1">
      <alignment vertical="center"/>
    </xf>
    <xf numFmtId="178" fontId="3" fillId="34" borderId="17" xfId="0" applyNumberFormat="1" applyFont="1" applyFill="1" applyBorder="1" applyAlignment="1">
      <alignment vertical="center"/>
    </xf>
    <xf numFmtId="178" fontId="3" fillId="34" borderId="21" xfId="0" applyNumberFormat="1" applyFont="1" applyFill="1" applyBorder="1" applyAlignment="1">
      <alignment vertical="center"/>
    </xf>
    <xf numFmtId="178" fontId="3" fillId="34" borderId="13" xfId="0" applyNumberFormat="1" applyFont="1" applyFill="1" applyBorder="1" applyAlignment="1">
      <alignment vertical="center"/>
    </xf>
    <xf numFmtId="178" fontId="3" fillId="34" borderId="10" xfId="0" applyNumberFormat="1" applyFont="1" applyFill="1" applyBorder="1" applyAlignment="1">
      <alignment vertical="center"/>
    </xf>
    <xf numFmtId="178" fontId="3" fillId="34" borderId="14" xfId="0" applyNumberFormat="1" applyFont="1" applyFill="1" applyBorder="1" applyAlignment="1">
      <alignment vertical="center"/>
    </xf>
    <xf numFmtId="178" fontId="3" fillId="34" borderId="24" xfId="0" applyNumberFormat="1" applyFont="1" applyFill="1" applyBorder="1" applyAlignment="1">
      <alignment vertical="center"/>
    </xf>
    <xf numFmtId="178" fontId="3" fillId="34" borderId="15" xfId="0" applyNumberFormat="1" applyFont="1" applyFill="1" applyBorder="1" applyAlignment="1">
      <alignment vertical="center"/>
    </xf>
    <xf numFmtId="3" fontId="3" fillId="33" borderId="22"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4" borderId="96" xfId="0" applyFont="1" applyFill="1" applyBorder="1" applyAlignment="1">
      <alignment horizontal="center" vertical="center"/>
    </xf>
    <xf numFmtId="3" fontId="3" fillId="33" borderId="20" xfId="0" applyNumberFormat="1" applyFont="1" applyFill="1" applyBorder="1" applyAlignment="1">
      <alignment horizontal="center" vertical="center"/>
    </xf>
    <xf numFmtId="3" fontId="3" fillId="33" borderId="17" xfId="0" applyNumberFormat="1" applyFont="1" applyFill="1" applyBorder="1" applyAlignment="1">
      <alignment horizontal="center" vertical="center"/>
    </xf>
    <xf numFmtId="0" fontId="3" fillId="34" borderId="74"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82" xfId="0" applyFont="1" applyFill="1" applyBorder="1" applyAlignment="1">
      <alignment horizontal="center" vertical="center"/>
    </xf>
    <xf numFmtId="3" fontId="3" fillId="33" borderId="76" xfId="0" applyNumberFormat="1" applyFont="1" applyFill="1" applyBorder="1" applyAlignment="1">
      <alignment horizontal="center" vertical="center"/>
    </xf>
    <xf numFmtId="3" fontId="3" fillId="33" borderId="18" xfId="0" applyNumberFormat="1" applyFont="1" applyFill="1" applyBorder="1" applyAlignment="1">
      <alignment horizontal="center" vertical="center"/>
    </xf>
    <xf numFmtId="3" fontId="3" fillId="33" borderId="13"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0" fontId="3" fillId="34" borderId="94" xfId="0" applyFont="1" applyFill="1" applyBorder="1" applyAlignment="1">
      <alignment horizontal="center" vertical="center"/>
    </xf>
    <xf numFmtId="0" fontId="3" fillId="34" borderId="95" xfId="0" applyFont="1" applyFill="1" applyBorder="1" applyAlignment="1">
      <alignment horizontal="center" vertical="center"/>
    </xf>
    <xf numFmtId="0" fontId="3" fillId="34" borderId="97" xfId="0" applyFont="1" applyFill="1" applyBorder="1" applyAlignment="1">
      <alignment horizontal="center" vertical="center"/>
    </xf>
    <xf numFmtId="0" fontId="3" fillId="33" borderId="17" xfId="0" applyFont="1" applyFill="1" applyBorder="1" applyAlignment="1">
      <alignment vertical="center"/>
    </xf>
    <xf numFmtId="0" fontId="0" fillId="33" borderId="17" xfId="0" applyFill="1" applyBorder="1" applyAlignment="1">
      <alignment vertical="center"/>
    </xf>
    <xf numFmtId="0" fontId="0" fillId="33" borderId="10" xfId="0" applyFill="1" applyBorder="1" applyAlignment="1">
      <alignment vertical="center"/>
    </xf>
    <xf numFmtId="0" fontId="3" fillId="34" borderId="15" xfId="0" applyFont="1" applyFill="1" applyBorder="1" applyAlignment="1">
      <alignment horizontal="center" vertical="center"/>
    </xf>
    <xf numFmtId="0" fontId="3" fillId="0" borderId="16" xfId="0" applyFont="1" applyFill="1" applyBorder="1" applyAlignment="1">
      <alignment horizontal="left" vertical="center" shrinkToFit="1"/>
    </xf>
    <xf numFmtId="0" fontId="0" fillId="0" borderId="0" xfId="0" applyAlignment="1">
      <alignment horizontal="justify" vertical="top" wrapText="1"/>
    </xf>
    <xf numFmtId="0" fontId="11" fillId="0" borderId="0" xfId="0" applyFont="1" applyAlignment="1">
      <alignment horizontal="justify" vertical="top" wrapText="1"/>
    </xf>
    <xf numFmtId="0" fontId="0" fillId="0" borderId="0" xfId="0" applyAlignment="1">
      <alignment horizontal="justify" vertical="center" wrapText="1"/>
    </xf>
    <xf numFmtId="0" fontId="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152400</xdr:colOff>
      <xdr:row>38</xdr:row>
      <xdr:rowOff>200025</xdr:rowOff>
    </xdr:from>
    <xdr:to>
      <xdr:col>85</xdr:col>
      <xdr:colOff>114300</xdr:colOff>
      <xdr:row>50</xdr:row>
      <xdr:rowOff>76200</xdr:rowOff>
    </xdr:to>
    <xdr:sp>
      <xdr:nvSpPr>
        <xdr:cNvPr id="1" name="Rectangle 1"/>
        <xdr:cNvSpPr>
          <a:spLocks/>
        </xdr:cNvSpPr>
      </xdr:nvSpPr>
      <xdr:spPr>
        <a:xfrm>
          <a:off x="9439275" y="10020300"/>
          <a:ext cx="6315075" cy="2867025"/>
        </a:xfrm>
        <a:prstGeom prst="rect">
          <a:avLst/>
        </a:prstGeom>
        <a:solidFill>
          <a:srgbClr val="FFFFFF"/>
        </a:solidFill>
        <a:ln w="28575" cmpd="sng">
          <a:solidFill>
            <a:srgbClr val="0000FF"/>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１．黄色の部分のみ入力してください。ただし、強制的に金額を修正したい場合は直接入力してください。（例：治験期間が</a:t>
          </a:r>
          <a:r>
            <a:rPr lang="en-US" cap="none" sz="2000" b="0" i="0" u="none" baseline="0">
              <a:solidFill>
                <a:srgbClr val="000000"/>
              </a:solidFill>
              <a:latin typeface="ＭＳ Ｐゴシック"/>
              <a:ea typeface="ＭＳ Ｐゴシック"/>
              <a:cs typeface="ＭＳ Ｐゴシック"/>
            </a:rPr>
            <a:t>3</a:t>
          </a:r>
          <a:r>
            <a:rPr lang="en-US" cap="none" sz="2000" b="0" i="0" u="none" baseline="0">
              <a:solidFill>
                <a:srgbClr val="000000"/>
              </a:solidFill>
              <a:latin typeface="ＭＳ Ｐゴシック"/>
              <a:ea typeface="ＭＳ Ｐゴシック"/>
              <a:cs typeface="ＭＳ Ｐゴシック"/>
            </a:rPr>
            <a:t>月以下で、</a:t>
          </a:r>
          <a:r>
            <a:rPr lang="en-US" cap="none" sz="2000" b="0" i="0" u="none" baseline="0">
              <a:solidFill>
                <a:srgbClr val="000000"/>
              </a:solidFill>
              <a:latin typeface="ＭＳ Ｐゴシック"/>
              <a:ea typeface="ＭＳ Ｐゴシック"/>
              <a:cs typeface="ＭＳ Ｐゴシック"/>
            </a:rPr>
            <a:t>125,000</a:t>
          </a:r>
          <a:r>
            <a:rPr lang="en-US" cap="none" sz="2000" b="0" i="0" u="none" baseline="0">
              <a:solidFill>
                <a:srgbClr val="000000"/>
              </a:solidFill>
              <a:latin typeface="ＭＳ Ｐゴシック"/>
              <a:ea typeface="ＭＳ Ｐゴシック"/>
              <a:cs typeface="ＭＳ Ｐゴシック"/>
            </a:rPr>
            <a:t>円とする場合）</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２．印刷は、モノクロでお願いします。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３．その他特別な事情がある場合は、治験事務室までご相談ください。</a:t>
          </a:r>
        </a:p>
      </xdr:txBody>
    </xdr:sp>
    <xdr:clientData/>
  </xdr:twoCellAnchor>
  <xdr:twoCellAnchor>
    <xdr:from>
      <xdr:col>23</xdr:col>
      <xdr:colOff>0</xdr:colOff>
      <xdr:row>3</xdr:row>
      <xdr:rowOff>180975</xdr:rowOff>
    </xdr:from>
    <xdr:to>
      <xdr:col>35</xdr:col>
      <xdr:colOff>161925</xdr:colOff>
      <xdr:row>5</xdr:row>
      <xdr:rowOff>95250</xdr:rowOff>
    </xdr:to>
    <xdr:sp>
      <xdr:nvSpPr>
        <xdr:cNvPr id="2" name="Oval 2"/>
        <xdr:cNvSpPr>
          <a:spLocks/>
        </xdr:cNvSpPr>
      </xdr:nvSpPr>
      <xdr:spPr>
        <a:xfrm>
          <a:off x="4162425" y="981075"/>
          <a:ext cx="2466975"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5</xdr:row>
      <xdr:rowOff>19050</xdr:rowOff>
    </xdr:from>
    <xdr:to>
      <xdr:col>55</xdr:col>
      <xdr:colOff>171450</xdr:colOff>
      <xdr:row>10</xdr:row>
      <xdr:rowOff>104775</xdr:rowOff>
    </xdr:to>
    <xdr:sp>
      <xdr:nvSpPr>
        <xdr:cNvPr id="3" name="Line 3"/>
        <xdr:cNvSpPr>
          <a:spLocks/>
        </xdr:cNvSpPr>
      </xdr:nvSpPr>
      <xdr:spPr>
        <a:xfrm>
          <a:off x="6362700" y="1352550"/>
          <a:ext cx="4000500" cy="12858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9</xdr:row>
      <xdr:rowOff>171450</xdr:rowOff>
    </xdr:from>
    <xdr:to>
      <xdr:col>79</xdr:col>
      <xdr:colOff>85725</xdr:colOff>
      <xdr:row>11</xdr:row>
      <xdr:rowOff>47625</xdr:rowOff>
    </xdr:to>
    <xdr:sp>
      <xdr:nvSpPr>
        <xdr:cNvPr id="4" name="Rectangle 4"/>
        <xdr:cNvSpPr>
          <a:spLocks/>
        </xdr:cNvSpPr>
      </xdr:nvSpPr>
      <xdr:spPr>
        <a:xfrm>
          <a:off x="10410825" y="2438400"/>
          <a:ext cx="4210050" cy="40957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どちらかにチェックを入れてください</a:t>
          </a:r>
        </a:p>
      </xdr:txBody>
    </xdr:sp>
    <xdr:clientData/>
  </xdr:twoCellAnchor>
  <xdr:twoCellAnchor>
    <xdr:from>
      <xdr:col>34</xdr:col>
      <xdr:colOff>171450</xdr:colOff>
      <xdr:row>0</xdr:row>
      <xdr:rowOff>0</xdr:rowOff>
    </xdr:from>
    <xdr:to>
      <xdr:col>48</xdr:col>
      <xdr:colOff>152400</xdr:colOff>
      <xdr:row>0</xdr:row>
      <xdr:rowOff>257175</xdr:rowOff>
    </xdr:to>
    <xdr:sp>
      <xdr:nvSpPr>
        <xdr:cNvPr id="5" name="Oval 5"/>
        <xdr:cNvSpPr>
          <a:spLocks/>
        </xdr:cNvSpPr>
      </xdr:nvSpPr>
      <xdr:spPr>
        <a:xfrm>
          <a:off x="6457950" y="0"/>
          <a:ext cx="25241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0</xdr:row>
      <xdr:rowOff>133350</xdr:rowOff>
    </xdr:from>
    <xdr:to>
      <xdr:col>56</xdr:col>
      <xdr:colOff>28575</xdr:colOff>
      <xdr:row>1</xdr:row>
      <xdr:rowOff>180975</xdr:rowOff>
    </xdr:to>
    <xdr:sp>
      <xdr:nvSpPr>
        <xdr:cNvPr id="6" name="Line 6"/>
        <xdr:cNvSpPr>
          <a:spLocks/>
        </xdr:cNvSpPr>
      </xdr:nvSpPr>
      <xdr:spPr>
        <a:xfrm>
          <a:off x="8991600" y="133350"/>
          <a:ext cx="1409700" cy="3143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1</xdr:row>
      <xdr:rowOff>38100</xdr:rowOff>
    </xdr:from>
    <xdr:to>
      <xdr:col>49</xdr:col>
      <xdr:colOff>28575</xdr:colOff>
      <xdr:row>2</xdr:row>
      <xdr:rowOff>219075</xdr:rowOff>
    </xdr:to>
    <xdr:sp>
      <xdr:nvSpPr>
        <xdr:cNvPr id="7" name="Oval 7"/>
        <xdr:cNvSpPr>
          <a:spLocks/>
        </xdr:cNvSpPr>
      </xdr:nvSpPr>
      <xdr:spPr>
        <a:xfrm>
          <a:off x="6448425" y="304800"/>
          <a:ext cx="2590800" cy="4476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2</xdr:row>
      <xdr:rowOff>104775</xdr:rowOff>
    </xdr:from>
    <xdr:to>
      <xdr:col>55</xdr:col>
      <xdr:colOff>171450</xdr:colOff>
      <xdr:row>4</xdr:row>
      <xdr:rowOff>47625</xdr:rowOff>
    </xdr:to>
    <xdr:sp>
      <xdr:nvSpPr>
        <xdr:cNvPr id="8" name="Line 8"/>
        <xdr:cNvSpPr>
          <a:spLocks/>
        </xdr:cNvSpPr>
      </xdr:nvSpPr>
      <xdr:spPr>
        <a:xfrm>
          <a:off x="8858250" y="638175"/>
          <a:ext cx="1504950" cy="4762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3</xdr:row>
      <xdr:rowOff>142875</xdr:rowOff>
    </xdr:from>
    <xdr:to>
      <xdr:col>80</xdr:col>
      <xdr:colOff>114300</xdr:colOff>
      <xdr:row>4</xdr:row>
      <xdr:rowOff>238125</xdr:rowOff>
    </xdr:to>
    <xdr:sp>
      <xdr:nvSpPr>
        <xdr:cNvPr id="9" name="Rectangle 9"/>
        <xdr:cNvSpPr>
          <a:spLocks/>
        </xdr:cNvSpPr>
      </xdr:nvSpPr>
      <xdr:spPr>
        <a:xfrm>
          <a:off x="10401300" y="942975"/>
          <a:ext cx="4448175" cy="36195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該当項目にチェックを入れてください</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66675</xdr:colOff>
      <xdr:row>3</xdr:row>
      <xdr:rowOff>0</xdr:rowOff>
    </xdr:from>
    <xdr:to>
      <xdr:col>48</xdr:col>
      <xdr:colOff>47625</xdr:colOff>
      <xdr:row>3</xdr:row>
      <xdr:rowOff>257175</xdr:rowOff>
    </xdr:to>
    <xdr:sp>
      <xdr:nvSpPr>
        <xdr:cNvPr id="10" name="Oval 10"/>
        <xdr:cNvSpPr>
          <a:spLocks/>
        </xdr:cNvSpPr>
      </xdr:nvSpPr>
      <xdr:spPr>
        <a:xfrm>
          <a:off x="6353175" y="800100"/>
          <a:ext cx="25241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6</xdr:row>
      <xdr:rowOff>228600</xdr:rowOff>
    </xdr:from>
    <xdr:to>
      <xdr:col>80</xdr:col>
      <xdr:colOff>123825</xdr:colOff>
      <xdr:row>8</xdr:row>
      <xdr:rowOff>76200</xdr:rowOff>
    </xdr:to>
    <xdr:sp>
      <xdr:nvSpPr>
        <xdr:cNvPr id="11" name="Rectangle 11"/>
        <xdr:cNvSpPr>
          <a:spLocks/>
        </xdr:cNvSpPr>
      </xdr:nvSpPr>
      <xdr:spPr>
        <a:xfrm>
          <a:off x="10410825" y="1695450"/>
          <a:ext cx="4448175" cy="3810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作成日、提出日等を入力してください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47</xdr:col>
      <xdr:colOff>114300</xdr:colOff>
      <xdr:row>3</xdr:row>
      <xdr:rowOff>180975</xdr:rowOff>
    </xdr:from>
    <xdr:to>
      <xdr:col>56</xdr:col>
      <xdr:colOff>9525</xdr:colOff>
      <xdr:row>7</xdr:row>
      <xdr:rowOff>104775</xdr:rowOff>
    </xdr:to>
    <xdr:sp>
      <xdr:nvSpPr>
        <xdr:cNvPr id="12" name="Line 12"/>
        <xdr:cNvSpPr>
          <a:spLocks/>
        </xdr:cNvSpPr>
      </xdr:nvSpPr>
      <xdr:spPr>
        <a:xfrm>
          <a:off x="8763000" y="981075"/>
          <a:ext cx="1619250" cy="8572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1</xdr:row>
      <xdr:rowOff>28575</xdr:rowOff>
    </xdr:from>
    <xdr:to>
      <xdr:col>80</xdr:col>
      <xdr:colOff>114300</xdr:colOff>
      <xdr:row>2</xdr:row>
      <xdr:rowOff>152400</xdr:rowOff>
    </xdr:to>
    <xdr:sp>
      <xdr:nvSpPr>
        <xdr:cNvPr id="13" name="Rectangle 13"/>
        <xdr:cNvSpPr>
          <a:spLocks/>
        </xdr:cNvSpPr>
      </xdr:nvSpPr>
      <xdr:spPr>
        <a:xfrm>
          <a:off x="10401300" y="295275"/>
          <a:ext cx="4448175" cy="39052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名大病院の整理番号を記入ください</a:t>
          </a:r>
        </a:p>
      </xdr:txBody>
    </xdr:sp>
    <xdr:clientData/>
  </xdr:twoCellAnchor>
  <xdr:twoCellAnchor>
    <xdr:from>
      <xdr:col>7</xdr:col>
      <xdr:colOff>152400</xdr:colOff>
      <xdr:row>12</xdr:row>
      <xdr:rowOff>352425</xdr:rowOff>
    </xdr:from>
    <xdr:to>
      <xdr:col>29</xdr:col>
      <xdr:colOff>57150</xdr:colOff>
      <xdr:row>14</xdr:row>
      <xdr:rowOff>9525</xdr:rowOff>
    </xdr:to>
    <xdr:sp>
      <xdr:nvSpPr>
        <xdr:cNvPr id="14" name="Oval 14"/>
        <xdr:cNvSpPr>
          <a:spLocks/>
        </xdr:cNvSpPr>
      </xdr:nvSpPr>
      <xdr:spPr>
        <a:xfrm>
          <a:off x="1419225" y="3419475"/>
          <a:ext cx="3952875" cy="295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12</xdr:row>
      <xdr:rowOff>247650</xdr:rowOff>
    </xdr:from>
    <xdr:to>
      <xdr:col>82</xdr:col>
      <xdr:colOff>47625</xdr:colOff>
      <xdr:row>14</xdr:row>
      <xdr:rowOff>247650</xdr:rowOff>
    </xdr:to>
    <xdr:sp>
      <xdr:nvSpPr>
        <xdr:cNvPr id="15" name="Rectangle 15"/>
        <xdr:cNvSpPr>
          <a:spLocks/>
        </xdr:cNvSpPr>
      </xdr:nvSpPr>
      <xdr:spPr>
        <a:xfrm>
          <a:off x="10382250" y="3314700"/>
          <a:ext cx="4762500" cy="63817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プロトコールの治験期間を記入ください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12/6/30</a:t>
          </a:r>
          <a:r>
            <a:rPr lang="en-US" cap="none" sz="2000" b="0" i="0" u="none" baseline="0">
              <a:solidFill>
                <a:srgbClr val="000000"/>
              </a:solidFill>
              <a:latin typeface="ＭＳ Ｐゴシック"/>
              <a:ea typeface="ＭＳ Ｐゴシック"/>
              <a:cs typeface="ＭＳ Ｐゴシック"/>
            </a:rPr>
            <a:t>と入力）</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1</xdr:row>
      <xdr:rowOff>104775</xdr:rowOff>
    </xdr:from>
    <xdr:to>
      <xdr:col>22</xdr:col>
      <xdr:colOff>171450</xdr:colOff>
      <xdr:row>3</xdr:row>
      <xdr:rowOff>171450</xdr:rowOff>
    </xdr:to>
    <xdr:sp>
      <xdr:nvSpPr>
        <xdr:cNvPr id="16" name="Rectangle 16"/>
        <xdr:cNvSpPr>
          <a:spLocks/>
        </xdr:cNvSpPr>
      </xdr:nvSpPr>
      <xdr:spPr>
        <a:xfrm>
          <a:off x="361950" y="371475"/>
          <a:ext cx="3790950" cy="600075"/>
        </a:xfrm>
        <a:prstGeom prst="rect">
          <a:avLst/>
        </a:prstGeom>
        <a:solidFill>
          <a:srgbClr val="FFFFFF"/>
        </a:solidFill>
        <a:ln w="28575" cmpd="sng">
          <a:solidFill>
            <a:srgbClr val="FF0000"/>
          </a:solidFill>
          <a:headEnd type="none"/>
          <a:tailEnd type="none"/>
        </a:ln>
      </xdr:spPr>
      <xdr:txBody>
        <a:bodyPr vertOverflow="clip" wrap="square" lIns="64008" tIns="41148" rIns="0" bIns="0"/>
        <a:p>
          <a:pPr algn="l">
            <a:defRPr/>
          </a:pPr>
          <a:r>
            <a:rPr lang="en-US" cap="none" sz="3600" b="0" i="1" u="none" baseline="0">
              <a:solidFill>
                <a:srgbClr val="FF0000"/>
              </a:solidFill>
              <a:latin typeface="ＭＳ Ｐゴシック"/>
              <a:ea typeface="ＭＳ Ｐゴシック"/>
              <a:cs typeface="ＭＳ Ｐゴシック"/>
            </a:rPr>
            <a:t>記入例・注意事項</a:t>
          </a:r>
        </a:p>
      </xdr:txBody>
    </xdr:sp>
    <xdr:clientData/>
  </xdr:twoCellAnchor>
  <xdr:twoCellAnchor>
    <xdr:from>
      <xdr:col>26</xdr:col>
      <xdr:colOff>161925</xdr:colOff>
      <xdr:row>35</xdr:row>
      <xdr:rowOff>47625</xdr:rowOff>
    </xdr:from>
    <xdr:to>
      <xdr:col>30</xdr:col>
      <xdr:colOff>95250</xdr:colOff>
      <xdr:row>35</xdr:row>
      <xdr:rowOff>257175</xdr:rowOff>
    </xdr:to>
    <xdr:sp>
      <xdr:nvSpPr>
        <xdr:cNvPr id="17" name="Oval 17"/>
        <xdr:cNvSpPr>
          <a:spLocks/>
        </xdr:cNvSpPr>
      </xdr:nvSpPr>
      <xdr:spPr>
        <a:xfrm>
          <a:off x="4876800" y="9067800"/>
          <a:ext cx="733425" cy="2095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33</xdr:row>
      <xdr:rowOff>142875</xdr:rowOff>
    </xdr:from>
    <xdr:to>
      <xdr:col>82</xdr:col>
      <xdr:colOff>9525</xdr:colOff>
      <xdr:row>35</xdr:row>
      <xdr:rowOff>0</xdr:rowOff>
    </xdr:to>
    <xdr:sp>
      <xdr:nvSpPr>
        <xdr:cNvPr id="18" name="Rectangle 18"/>
        <xdr:cNvSpPr>
          <a:spLocks/>
        </xdr:cNvSpPr>
      </xdr:nvSpPr>
      <xdr:spPr>
        <a:xfrm>
          <a:off x="10391775" y="8629650"/>
          <a:ext cx="4714875" cy="390525"/>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当該年度の治験期間が</a:t>
          </a:r>
          <a:r>
            <a:rPr lang="en-US" cap="none" sz="2000" b="0" i="0" u="none" baseline="0">
              <a:solidFill>
                <a:srgbClr val="000000"/>
              </a:solidFill>
              <a:latin typeface="ＭＳ Ｐゴシック"/>
              <a:ea typeface="ＭＳ Ｐゴシック"/>
              <a:cs typeface="ＭＳ Ｐゴシック"/>
            </a:rPr>
            <a:t>3</a:t>
          </a:r>
          <a:r>
            <a:rPr lang="en-US" cap="none" sz="2000" b="0" i="0" u="none" baseline="0">
              <a:solidFill>
                <a:srgbClr val="000000"/>
              </a:solidFill>
              <a:latin typeface="ＭＳ Ｐゴシック"/>
              <a:ea typeface="ＭＳ Ｐゴシック"/>
              <a:cs typeface="ＭＳ Ｐゴシック"/>
            </a:rPr>
            <a:t>月以下の場合</a:t>
          </a:r>
        </a:p>
      </xdr:txBody>
    </xdr:sp>
    <xdr:clientData/>
  </xdr:twoCellAnchor>
  <xdr:twoCellAnchor>
    <xdr:from>
      <xdr:col>30</xdr:col>
      <xdr:colOff>104775</xdr:colOff>
      <xdr:row>34</xdr:row>
      <xdr:rowOff>85725</xdr:rowOff>
    </xdr:from>
    <xdr:to>
      <xdr:col>56</xdr:col>
      <xdr:colOff>9525</xdr:colOff>
      <xdr:row>35</xdr:row>
      <xdr:rowOff>142875</xdr:rowOff>
    </xdr:to>
    <xdr:sp>
      <xdr:nvSpPr>
        <xdr:cNvPr id="19" name="Line 19"/>
        <xdr:cNvSpPr>
          <a:spLocks/>
        </xdr:cNvSpPr>
      </xdr:nvSpPr>
      <xdr:spPr>
        <a:xfrm flipV="1">
          <a:off x="5619750" y="8839200"/>
          <a:ext cx="4762500" cy="3238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13</xdr:row>
      <xdr:rowOff>152400</xdr:rowOff>
    </xdr:from>
    <xdr:to>
      <xdr:col>55</xdr:col>
      <xdr:colOff>171450</xdr:colOff>
      <xdr:row>13</xdr:row>
      <xdr:rowOff>180975</xdr:rowOff>
    </xdr:to>
    <xdr:sp>
      <xdr:nvSpPr>
        <xdr:cNvPr id="20" name="Line 20"/>
        <xdr:cNvSpPr>
          <a:spLocks/>
        </xdr:cNvSpPr>
      </xdr:nvSpPr>
      <xdr:spPr>
        <a:xfrm>
          <a:off x="5381625" y="3590925"/>
          <a:ext cx="4981575" cy="285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32</xdr:row>
      <xdr:rowOff>9525</xdr:rowOff>
    </xdr:from>
    <xdr:to>
      <xdr:col>17</xdr:col>
      <xdr:colOff>66675</xdr:colOff>
      <xdr:row>35</xdr:row>
      <xdr:rowOff>247650</xdr:rowOff>
    </xdr:to>
    <xdr:sp>
      <xdr:nvSpPr>
        <xdr:cNvPr id="21" name="Oval 21"/>
        <xdr:cNvSpPr>
          <a:spLocks/>
        </xdr:cNvSpPr>
      </xdr:nvSpPr>
      <xdr:spPr>
        <a:xfrm>
          <a:off x="2790825" y="8229600"/>
          <a:ext cx="352425" cy="10382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27</xdr:row>
      <xdr:rowOff>238125</xdr:rowOff>
    </xdr:from>
    <xdr:to>
      <xdr:col>15</xdr:col>
      <xdr:colOff>0</xdr:colOff>
      <xdr:row>36</xdr:row>
      <xdr:rowOff>9525</xdr:rowOff>
    </xdr:to>
    <xdr:sp>
      <xdr:nvSpPr>
        <xdr:cNvPr id="22" name="Oval 22"/>
        <xdr:cNvSpPr>
          <a:spLocks/>
        </xdr:cNvSpPr>
      </xdr:nvSpPr>
      <xdr:spPr>
        <a:xfrm>
          <a:off x="2181225" y="7296150"/>
          <a:ext cx="533400" cy="20002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29</xdr:row>
      <xdr:rowOff>28575</xdr:rowOff>
    </xdr:from>
    <xdr:to>
      <xdr:col>55</xdr:col>
      <xdr:colOff>161925</xdr:colOff>
      <xdr:row>32</xdr:row>
      <xdr:rowOff>161925</xdr:rowOff>
    </xdr:to>
    <xdr:sp>
      <xdr:nvSpPr>
        <xdr:cNvPr id="23" name="Line 23"/>
        <xdr:cNvSpPr>
          <a:spLocks/>
        </xdr:cNvSpPr>
      </xdr:nvSpPr>
      <xdr:spPr>
        <a:xfrm flipV="1">
          <a:off x="3114675" y="7620000"/>
          <a:ext cx="7239000" cy="7620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24</xdr:row>
      <xdr:rowOff>28575</xdr:rowOff>
    </xdr:from>
    <xdr:to>
      <xdr:col>56</xdr:col>
      <xdr:colOff>9525</xdr:colOff>
      <xdr:row>28</xdr:row>
      <xdr:rowOff>219075</xdr:rowOff>
    </xdr:to>
    <xdr:sp>
      <xdr:nvSpPr>
        <xdr:cNvPr id="24" name="Line 24"/>
        <xdr:cNvSpPr>
          <a:spLocks/>
        </xdr:cNvSpPr>
      </xdr:nvSpPr>
      <xdr:spPr>
        <a:xfrm flipV="1">
          <a:off x="2581275" y="6286500"/>
          <a:ext cx="7800975" cy="12573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26</xdr:row>
      <xdr:rowOff>28575</xdr:rowOff>
    </xdr:from>
    <xdr:to>
      <xdr:col>83</xdr:col>
      <xdr:colOff>142875</xdr:colOff>
      <xdr:row>32</xdr:row>
      <xdr:rowOff>142875</xdr:rowOff>
    </xdr:to>
    <xdr:sp>
      <xdr:nvSpPr>
        <xdr:cNvPr id="25" name="Rectangle 25"/>
        <xdr:cNvSpPr>
          <a:spLocks/>
        </xdr:cNvSpPr>
      </xdr:nvSpPr>
      <xdr:spPr>
        <a:xfrm>
          <a:off x="10391775" y="6819900"/>
          <a:ext cx="5029200" cy="1543050"/>
        </a:xfrm>
        <a:prstGeom prst="rect">
          <a:avLst/>
        </a:prstGeom>
        <a:solidFill>
          <a:srgbClr val="FFFF00"/>
        </a:solidFill>
        <a:ln w="28575" cmpd="sng">
          <a:solidFill>
            <a:srgbClr val="FF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前年度から継続が見込まれる症例数</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（契約後に見込の症例数に変更が生じる場合は、変更申請をしてください。変更がない場合は、当該年度当初に契約書の金額を請求いたします）</a:t>
          </a:r>
        </a:p>
      </xdr:txBody>
    </xdr:sp>
    <xdr:clientData/>
  </xdr:twoCellAnchor>
  <xdr:twoCellAnchor>
    <xdr:from>
      <xdr:col>56</xdr:col>
      <xdr:colOff>0</xdr:colOff>
      <xdr:row>23</xdr:row>
      <xdr:rowOff>76200</xdr:rowOff>
    </xdr:from>
    <xdr:to>
      <xdr:col>82</xdr:col>
      <xdr:colOff>66675</xdr:colOff>
      <xdr:row>24</xdr:row>
      <xdr:rowOff>228600</xdr:rowOff>
    </xdr:to>
    <xdr:sp>
      <xdr:nvSpPr>
        <xdr:cNvPr id="26" name="Rectangle 26"/>
        <xdr:cNvSpPr>
          <a:spLocks/>
        </xdr:cNvSpPr>
      </xdr:nvSpPr>
      <xdr:spPr>
        <a:xfrm>
          <a:off x="10372725" y="6067425"/>
          <a:ext cx="4791075" cy="4191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当該年度に見込まれる新規症例数</a:t>
          </a:r>
        </a:p>
      </xdr:txBody>
    </xdr:sp>
    <xdr:clientData/>
  </xdr:twoCellAnchor>
  <xdr:twoCellAnchor>
    <xdr:from>
      <xdr:col>20</xdr:col>
      <xdr:colOff>161925</xdr:colOff>
      <xdr:row>18</xdr:row>
      <xdr:rowOff>28575</xdr:rowOff>
    </xdr:from>
    <xdr:to>
      <xdr:col>28</xdr:col>
      <xdr:colOff>9525</xdr:colOff>
      <xdr:row>21</xdr:row>
      <xdr:rowOff>19050</xdr:rowOff>
    </xdr:to>
    <xdr:sp>
      <xdr:nvSpPr>
        <xdr:cNvPr id="27" name="Oval 27"/>
        <xdr:cNvSpPr>
          <a:spLocks/>
        </xdr:cNvSpPr>
      </xdr:nvSpPr>
      <xdr:spPr>
        <a:xfrm>
          <a:off x="3781425" y="4800600"/>
          <a:ext cx="1343025" cy="676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16</xdr:row>
      <xdr:rowOff>85725</xdr:rowOff>
    </xdr:from>
    <xdr:to>
      <xdr:col>81</xdr:col>
      <xdr:colOff>95250</xdr:colOff>
      <xdr:row>19</xdr:row>
      <xdr:rowOff>28575</xdr:rowOff>
    </xdr:to>
    <xdr:sp>
      <xdr:nvSpPr>
        <xdr:cNvPr id="28" name="Rectangle 28"/>
        <xdr:cNvSpPr>
          <a:spLocks/>
        </xdr:cNvSpPr>
      </xdr:nvSpPr>
      <xdr:spPr>
        <a:xfrm>
          <a:off x="10382250" y="4324350"/>
          <a:ext cx="4629150" cy="685800"/>
        </a:xfrm>
        <a:prstGeom prst="rect">
          <a:avLst/>
        </a:prstGeom>
        <a:solidFill>
          <a:srgbClr val="FFFFFF"/>
        </a:solidFill>
        <a:ln w="28575" cmpd="sng">
          <a:solidFill>
            <a:srgbClr val="FF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該当が有る場合に記入ください</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（金額は治験事務室まで相談ください）</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19050</xdr:colOff>
      <xdr:row>17</xdr:row>
      <xdr:rowOff>180975</xdr:rowOff>
    </xdr:from>
    <xdr:to>
      <xdr:col>56</xdr:col>
      <xdr:colOff>0</xdr:colOff>
      <xdr:row>19</xdr:row>
      <xdr:rowOff>171450</xdr:rowOff>
    </xdr:to>
    <xdr:sp>
      <xdr:nvSpPr>
        <xdr:cNvPr id="29" name="Line 29"/>
        <xdr:cNvSpPr>
          <a:spLocks/>
        </xdr:cNvSpPr>
      </xdr:nvSpPr>
      <xdr:spPr>
        <a:xfrm flipV="1">
          <a:off x="5133975" y="4686300"/>
          <a:ext cx="5238750" cy="4667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069;&#36896;&#36009;&#22770;&#24460;&#26360;&#2433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式9・製造販売後調査の中止等に関する報告書"/>
      <sheetName val="書式8・製造販売後調査の中止等に関する報告書"/>
      <sheetName val="書式6・製造販売後調査実施要項等修正報告書"/>
      <sheetName val="目次・説明等"/>
      <sheetName val="入力シート"/>
      <sheetName val="書式1・申請書"/>
      <sheetName val="書式2-1・経費算定(製造販売後調査)"/>
      <sheetName val="書式2-2・ﾎﾟｲﾝﾄ算出表"/>
      <sheetName val="書式2-3・経費算定 (副作用・感染症報告)"/>
      <sheetName val="書式7・製造販売後調査実施計画等変更申込書"/>
      <sheetName val="書式3・審査依頼書"/>
      <sheetName val="書式4・製造販売後審査結果報告書"/>
      <sheetName val="書式5・製造販売後調査に関する指示・決定通知書"/>
      <sheetName val="調査概要"/>
      <sheetName val="入力リスト"/>
    </sheetNames>
    <sheetDataSet>
      <sheetData sheetId="14">
        <row r="3">
          <cell r="G3" t="str">
            <v>血液内科</v>
          </cell>
        </row>
        <row r="4">
          <cell r="G4" t="str">
            <v>循環器内科</v>
          </cell>
        </row>
        <row r="5">
          <cell r="G5" t="str">
            <v>消化器内科</v>
          </cell>
        </row>
        <row r="6">
          <cell r="G6" t="str">
            <v>呼吸器内科</v>
          </cell>
        </row>
        <row r="7">
          <cell r="G7" t="str">
            <v>糖尿病・内分泌内科</v>
          </cell>
        </row>
        <row r="8">
          <cell r="G8" t="str">
            <v>腎臓内科</v>
          </cell>
        </row>
        <row r="9">
          <cell r="G9" t="str">
            <v>血管外科</v>
          </cell>
        </row>
        <row r="10">
          <cell r="G10" t="str">
            <v>移植外科</v>
          </cell>
        </row>
        <row r="11">
          <cell r="G11" t="str">
            <v>消化器外科一</v>
          </cell>
        </row>
        <row r="12">
          <cell r="G12" t="str">
            <v>消化器外科二</v>
          </cell>
        </row>
        <row r="13">
          <cell r="G13" t="str">
            <v>乳腺・内分泌外科</v>
          </cell>
        </row>
        <row r="14">
          <cell r="G14" t="str">
            <v>整形外科</v>
          </cell>
        </row>
        <row r="15">
          <cell r="G15" t="str">
            <v>手の外科</v>
          </cell>
        </row>
        <row r="16">
          <cell r="G16" t="str">
            <v>産科婦人科</v>
          </cell>
        </row>
        <row r="17">
          <cell r="G17" t="str">
            <v>眼科</v>
          </cell>
        </row>
        <row r="18">
          <cell r="G18" t="str">
            <v>精神科</v>
          </cell>
        </row>
        <row r="19">
          <cell r="G19" t="str">
            <v>親と子どもの心療部</v>
          </cell>
        </row>
        <row r="20">
          <cell r="G20" t="str">
            <v>小児科</v>
          </cell>
        </row>
        <row r="21">
          <cell r="G21" t="str">
            <v>皮膚科</v>
          </cell>
        </row>
        <row r="22">
          <cell r="G22" t="str">
            <v>泌尿器科</v>
          </cell>
        </row>
        <row r="23">
          <cell r="G23" t="str">
            <v>耳鼻咽喉科</v>
          </cell>
        </row>
        <row r="24">
          <cell r="G24" t="str">
            <v>放射線科</v>
          </cell>
        </row>
        <row r="25">
          <cell r="G25" t="str">
            <v>麻酔科</v>
          </cell>
        </row>
        <row r="26">
          <cell r="G26" t="str">
            <v>歯科口腔外科</v>
          </cell>
        </row>
        <row r="27">
          <cell r="G27" t="str">
            <v>脳神経外科</v>
          </cell>
        </row>
        <row r="28">
          <cell r="G28" t="str">
            <v>老年内科</v>
          </cell>
        </row>
        <row r="29">
          <cell r="G29" t="str">
            <v>神経内科</v>
          </cell>
        </row>
        <row r="30">
          <cell r="G30" t="str">
            <v>呼吸器外科</v>
          </cell>
        </row>
        <row r="31">
          <cell r="G31" t="str">
            <v>心臓外科</v>
          </cell>
        </row>
        <row r="32">
          <cell r="G32" t="str">
            <v>形成外科</v>
          </cell>
        </row>
        <row r="33">
          <cell r="G33" t="str">
            <v>小児外科</v>
          </cell>
        </row>
        <row r="34">
          <cell r="G34" t="str">
            <v>検査部</v>
          </cell>
        </row>
        <row r="35">
          <cell r="G35" t="str">
            <v>手術部</v>
          </cell>
        </row>
        <row r="36">
          <cell r="G36" t="str">
            <v>放射線部</v>
          </cell>
        </row>
        <row r="37">
          <cell r="G37" t="str">
            <v>輸血部</v>
          </cell>
        </row>
        <row r="38">
          <cell r="G38" t="str">
            <v>病理部</v>
          </cell>
        </row>
        <row r="39">
          <cell r="G39" t="str">
            <v>救急部</v>
          </cell>
        </row>
        <row r="40">
          <cell r="G40" t="str">
            <v>集中治療部</v>
          </cell>
        </row>
        <row r="41">
          <cell r="G41" t="str">
            <v>光学医療診療部</v>
          </cell>
        </row>
        <row r="42">
          <cell r="G42" t="str">
            <v>総合診療科</v>
          </cell>
        </row>
        <row r="43">
          <cell r="G43" t="str">
            <v>周産母子センター</v>
          </cell>
        </row>
        <row r="44">
          <cell r="G44" t="str">
            <v>化学療法部</v>
          </cell>
        </row>
        <row r="45">
          <cell r="G45" t="str">
            <v>中央感染制御部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AR64"/>
  <sheetViews>
    <sheetView showGridLines="0" zoomScaleSheetLayoutView="100" workbookViewId="0" topLeftCell="A10">
      <selection activeCell="BA41" sqref="BA41"/>
    </sheetView>
  </sheetViews>
  <sheetFormatPr defaultColWidth="2.25390625" defaultRowHeight="13.5"/>
  <cols>
    <col min="1" max="39" width="2.25390625" style="57" customWidth="1"/>
    <col min="40" max="16384" width="2.25390625" style="57" customWidth="1"/>
  </cols>
  <sheetData>
    <row r="1" spans="1:39" ht="13.5">
      <c r="A1" s="57" t="s">
        <v>177</v>
      </c>
      <c r="V1" s="148" t="s">
        <v>135</v>
      </c>
      <c r="W1" s="170"/>
      <c r="X1" s="170"/>
      <c r="Y1" s="170"/>
      <c r="Z1" s="171"/>
      <c r="AA1" s="148"/>
      <c r="AB1" s="170"/>
      <c r="AC1" s="170"/>
      <c r="AD1" s="170"/>
      <c r="AE1" s="170"/>
      <c r="AF1" s="170"/>
      <c r="AG1" s="170"/>
      <c r="AH1" s="170"/>
      <c r="AI1" s="170"/>
      <c r="AJ1" s="170"/>
      <c r="AK1" s="171"/>
      <c r="AL1" s="65"/>
      <c r="AM1" s="65"/>
    </row>
    <row r="2" spans="22:42" ht="13.5">
      <c r="V2" s="134" t="s">
        <v>211</v>
      </c>
      <c r="W2" s="135"/>
      <c r="X2" s="135"/>
      <c r="Y2" s="135"/>
      <c r="Z2" s="136"/>
      <c r="AA2" s="61" t="s">
        <v>153</v>
      </c>
      <c r="AB2" s="62" t="s">
        <v>209</v>
      </c>
      <c r="AC2" s="66"/>
      <c r="AD2" s="62" t="s">
        <v>153</v>
      </c>
      <c r="AE2" s="62" t="s">
        <v>154</v>
      </c>
      <c r="AF2" s="66"/>
      <c r="AG2" s="66"/>
      <c r="AH2" s="67"/>
      <c r="AI2" s="67"/>
      <c r="AJ2" s="67"/>
      <c r="AK2" s="68"/>
      <c r="AL2" s="65"/>
      <c r="AM2" s="65"/>
      <c r="AP2" s="75" t="s">
        <v>248</v>
      </c>
    </row>
    <row r="3" spans="22:37" ht="13.5">
      <c r="V3" s="131"/>
      <c r="W3" s="132"/>
      <c r="X3" s="132"/>
      <c r="Y3" s="132"/>
      <c r="Z3" s="133"/>
      <c r="AA3" s="63" t="s">
        <v>210</v>
      </c>
      <c r="AB3" s="64" t="s">
        <v>136</v>
      </c>
      <c r="AC3" s="60"/>
      <c r="AD3" s="60"/>
      <c r="AE3" s="60"/>
      <c r="AF3" s="60"/>
      <c r="AG3" s="60"/>
      <c r="AH3" s="69"/>
      <c r="AI3" s="69"/>
      <c r="AJ3" s="69"/>
      <c r="AK3" s="70"/>
    </row>
    <row r="4" ht="13.5"/>
    <row r="5" spans="1:39" ht="13.5">
      <c r="A5" s="78" t="s">
        <v>152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1:39" ht="13.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row>
    <row r="7" ht="13.5"/>
    <row r="8" spans="1:39" ht="13.5">
      <c r="A8" s="79" t="s">
        <v>212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row>
    <row r="9" spans="1:39" ht="13.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row>
    <row r="10" ht="14.25" thickBot="1"/>
    <row r="11" spans="1:40" ht="13.5" customHeight="1">
      <c r="A11" s="80" t="s">
        <v>213</v>
      </c>
      <c r="B11" s="80"/>
      <c r="C11" s="80"/>
      <c r="D11" s="80"/>
      <c r="E11" s="80"/>
      <c r="F11" s="80"/>
      <c r="G11" s="80"/>
      <c r="H11" s="80"/>
      <c r="I11" s="80"/>
      <c r="J11" s="80"/>
      <c r="K11" s="80"/>
      <c r="L11" s="81" t="s">
        <v>137</v>
      </c>
      <c r="M11" s="81"/>
      <c r="N11" s="172" t="s">
        <v>138</v>
      </c>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82" t="s">
        <v>138</v>
      </c>
      <c r="AM11" s="83"/>
      <c r="AN11" s="59"/>
    </row>
    <row r="12" spans="1:40" ht="13.5">
      <c r="A12" s="80"/>
      <c r="B12" s="80"/>
      <c r="C12" s="80"/>
      <c r="D12" s="80"/>
      <c r="E12" s="80"/>
      <c r="F12" s="80"/>
      <c r="G12" s="80"/>
      <c r="H12" s="80"/>
      <c r="I12" s="80"/>
      <c r="J12" s="80"/>
      <c r="K12" s="80"/>
      <c r="L12" s="81"/>
      <c r="M12" s="81"/>
      <c r="N12" s="174"/>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84"/>
      <c r="AM12" s="85"/>
      <c r="AN12" s="59"/>
    </row>
    <row r="13" spans="1:40" ht="13.5">
      <c r="A13" s="80"/>
      <c r="B13" s="80"/>
      <c r="C13" s="80"/>
      <c r="D13" s="80"/>
      <c r="E13" s="80"/>
      <c r="F13" s="80"/>
      <c r="G13" s="80"/>
      <c r="H13" s="80"/>
      <c r="I13" s="80"/>
      <c r="J13" s="80"/>
      <c r="K13" s="80"/>
      <c r="L13" s="81"/>
      <c r="M13" s="81"/>
      <c r="N13" s="134" t="s">
        <v>139</v>
      </c>
      <c r="O13" s="135"/>
      <c r="P13" s="135"/>
      <c r="Q13" s="135"/>
      <c r="R13" s="135"/>
      <c r="S13" s="136"/>
      <c r="T13" s="134" t="s">
        <v>140</v>
      </c>
      <c r="U13" s="135"/>
      <c r="V13" s="135"/>
      <c r="W13" s="135"/>
      <c r="X13" s="135"/>
      <c r="Y13" s="136"/>
      <c r="Z13" s="134" t="s">
        <v>141</v>
      </c>
      <c r="AA13" s="135"/>
      <c r="AB13" s="135"/>
      <c r="AC13" s="135"/>
      <c r="AD13" s="135"/>
      <c r="AE13" s="136"/>
      <c r="AF13" s="134" t="s">
        <v>199</v>
      </c>
      <c r="AG13" s="135"/>
      <c r="AH13" s="135"/>
      <c r="AI13" s="135"/>
      <c r="AJ13" s="135"/>
      <c r="AK13" s="135"/>
      <c r="AL13" s="84"/>
      <c r="AM13" s="85"/>
      <c r="AN13" s="59"/>
    </row>
    <row r="14" spans="1:40" ht="13.5">
      <c r="A14" s="80"/>
      <c r="B14" s="80"/>
      <c r="C14" s="80"/>
      <c r="D14" s="80"/>
      <c r="E14" s="80"/>
      <c r="F14" s="80"/>
      <c r="G14" s="80"/>
      <c r="H14" s="80"/>
      <c r="I14" s="80"/>
      <c r="J14" s="80"/>
      <c r="K14" s="80"/>
      <c r="L14" s="81"/>
      <c r="M14" s="81"/>
      <c r="N14" s="131" t="s">
        <v>142</v>
      </c>
      <c r="O14" s="132"/>
      <c r="P14" s="132"/>
      <c r="Q14" s="132"/>
      <c r="R14" s="132"/>
      <c r="S14" s="133"/>
      <c r="T14" s="131" t="s">
        <v>143</v>
      </c>
      <c r="U14" s="132"/>
      <c r="V14" s="132"/>
      <c r="W14" s="132"/>
      <c r="X14" s="132"/>
      <c r="Y14" s="133"/>
      <c r="Z14" s="131" t="s">
        <v>144</v>
      </c>
      <c r="AA14" s="132"/>
      <c r="AB14" s="132"/>
      <c r="AC14" s="132"/>
      <c r="AD14" s="132"/>
      <c r="AE14" s="133"/>
      <c r="AF14" s="131" t="s">
        <v>176</v>
      </c>
      <c r="AG14" s="132"/>
      <c r="AH14" s="132"/>
      <c r="AI14" s="132"/>
      <c r="AJ14" s="132"/>
      <c r="AK14" s="132"/>
      <c r="AL14" s="84"/>
      <c r="AM14" s="85"/>
      <c r="AN14" s="59"/>
    </row>
    <row r="15" spans="1:40" ht="13.5">
      <c r="A15" s="80" t="s">
        <v>145</v>
      </c>
      <c r="B15" s="89" t="s">
        <v>155</v>
      </c>
      <c r="C15" s="89"/>
      <c r="D15" s="89"/>
      <c r="E15" s="89"/>
      <c r="F15" s="89"/>
      <c r="G15" s="89"/>
      <c r="H15" s="89"/>
      <c r="I15" s="89"/>
      <c r="J15" s="89"/>
      <c r="K15" s="89"/>
      <c r="L15" s="80">
        <v>2</v>
      </c>
      <c r="M15" s="80"/>
      <c r="N15" s="108"/>
      <c r="O15" s="96" t="s">
        <v>164</v>
      </c>
      <c r="P15" s="89"/>
      <c r="Q15" s="89"/>
      <c r="R15" s="89"/>
      <c r="S15" s="89"/>
      <c r="T15" s="108"/>
      <c r="U15" s="96" t="s">
        <v>165</v>
      </c>
      <c r="V15" s="89"/>
      <c r="W15" s="89"/>
      <c r="X15" s="89"/>
      <c r="Y15" s="89"/>
      <c r="Z15" s="108"/>
      <c r="AA15" s="126" t="s">
        <v>166</v>
      </c>
      <c r="AB15" s="127"/>
      <c r="AC15" s="127"/>
      <c r="AD15" s="127"/>
      <c r="AE15" s="127"/>
      <c r="AF15" s="123"/>
      <c r="AG15" s="124"/>
      <c r="AH15" s="124"/>
      <c r="AI15" s="124"/>
      <c r="AJ15" s="124"/>
      <c r="AK15" s="128"/>
      <c r="AL15" s="86">
        <f>IF(AND(N15="レ",T15="",Z15="",AF15=""),L15*1,IF(AND(N15="",T15="レ",Z15="",AF15=""),L15*3,IF(AND(N15="",T15="",Z15="レ",AF15=""),L15*5,IF(AND(N15="",T15="",Z15="",AF15="レ"),L15*8,""))))</f>
      </c>
      <c r="AM15" s="87"/>
      <c r="AN15" s="59"/>
    </row>
    <row r="16" spans="1:40" ht="13.5">
      <c r="A16" s="80"/>
      <c r="B16" s="89"/>
      <c r="C16" s="89"/>
      <c r="D16" s="89"/>
      <c r="E16" s="89"/>
      <c r="F16" s="89"/>
      <c r="G16" s="89"/>
      <c r="H16" s="89"/>
      <c r="I16" s="89"/>
      <c r="J16" s="89"/>
      <c r="K16" s="89"/>
      <c r="L16" s="80"/>
      <c r="M16" s="80"/>
      <c r="N16" s="109"/>
      <c r="O16" s="96"/>
      <c r="P16" s="89"/>
      <c r="Q16" s="89"/>
      <c r="R16" s="89"/>
      <c r="S16" s="89"/>
      <c r="T16" s="109"/>
      <c r="U16" s="96"/>
      <c r="V16" s="89"/>
      <c r="W16" s="89"/>
      <c r="X16" s="89"/>
      <c r="Y16" s="89"/>
      <c r="Z16" s="109"/>
      <c r="AA16" s="126"/>
      <c r="AB16" s="127"/>
      <c r="AC16" s="127"/>
      <c r="AD16" s="127"/>
      <c r="AE16" s="127"/>
      <c r="AF16" s="100"/>
      <c r="AG16" s="101"/>
      <c r="AH16" s="101"/>
      <c r="AI16" s="101"/>
      <c r="AJ16" s="101"/>
      <c r="AK16" s="129"/>
      <c r="AL16" s="86"/>
      <c r="AM16" s="87"/>
      <c r="AN16" s="59"/>
    </row>
    <row r="17" spans="1:40" ht="13.5">
      <c r="A17" s="80"/>
      <c r="B17" s="89"/>
      <c r="C17" s="89"/>
      <c r="D17" s="89"/>
      <c r="E17" s="89"/>
      <c r="F17" s="89"/>
      <c r="G17" s="89"/>
      <c r="H17" s="89"/>
      <c r="I17" s="89"/>
      <c r="J17" s="89"/>
      <c r="K17" s="89"/>
      <c r="L17" s="80"/>
      <c r="M17" s="80"/>
      <c r="N17" s="112"/>
      <c r="O17" s="96"/>
      <c r="P17" s="89"/>
      <c r="Q17" s="89"/>
      <c r="R17" s="89"/>
      <c r="S17" s="89"/>
      <c r="T17" s="112"/>
      <c r="U17" s="96"/>
      <c r="V17" s="89"/>
      <c r="W17" s="89"/>
      <c r="X17" s="89"/>
      <c r="Y17" s="89"/>
      <c r="Z17" s="112"/>
      <c r="AA17" s="126"/>
      <c r="AB17" s="127"/>
      <c r="AC17" s="127"/>
      <c r="AD17" s="127"/>
      <c r="AE17" s="127"/>
      <c r="AF17" s="103"/>
      <c r="AG17" s="104"/>
      <c r="AH17" s="104"/>
      <c r="AI17" s="104"/>
      <c r="AJ17" s="104"/>
      <c r="AK17" s="130"/>
      <c r="AL17" s="86"/>
      <c r="AM17" s="87"/>
      <c r="AN17" s="59"/>
    </row>
    <row r="18" spans="1:40" ht="13.5">
      <c r="A18" s="80" t="s">
        <v>148</v>
      </c>
      <c r="B18" s="88" t="s">
        <v>156</v>
      </c>
      <c r="C18" s="88"/>
      <c r="D18" s="88"/>
      <c r="E18" s="88"/>
      <c r="F18" s="88"/>
      <c r="G18" s="88"/>
      <c r="H18" s="88"/>
      <c r="I18" s="88"/>
      <c r="J18" s="88"/>
      <c r="K18" s="88"/>
      <c r="L18" s="114">
        <v>1</v>
      </c>
      <c r="M18" s="114"/>
      <c r="N18" s="123"/>
      <c r="O18" s="124"/>
      <c r="P18" s="124"/>
      <c r="Q18" s="124"/>
      <c r="R18" s="124"/>
      <c r="S18" s="125"/>
      <c r="T18" s="108"/>
      <c r="U18" s="96" t="s">
        <v>167</v>
      </c>
      <c r="V18" s="89"/>
      <c r="W18" s="89"/>
      <c r="X18" s="89"/>
      <c r="Y18" s="89"/>
      <c r="Z18" s="108"/>
      <c r="AA18" s="96" t="s">
        <v>168</v>
      </c>
      <c r="AB18" s="89"/>
      <c r="AC18" s="89"/>
      <c r="AD18" s="89"/>
      <c r="AE18" s="89"/>
      <c r="AF18" s="123"/>
      <c r="AG18" s="124"/>
      <c r="AH18" s="124"/>
      <c r="AI18" s="124"/>
      <c r="AJ18" s="124"/>
      <c r="AK18" s="128"/>
      <c r="AL18" s="86">
        <f>IF(AND(N18="レ",T18="",Z18="",AF18=""),L18*1,IF(AND(N18="",T18="レ",Z18="",AF18=""),L18*3,IF(AND(N18="",T18="",Z18="レ",AF18=""),L18*5,IF(AND(N18="",T18="",Z18="",AF18="レ"),L18*8,""))))</f>
      </c>
      <c r="AM18" s="87"/>
      <c r="AN18" s="59"/>
    </row>
    <row r="19" spans="1:41" ht="13.5">
      <c r="A19" s="80"/>
      <c r="B19" s="88"/>
      <c r="C19" s="88"/>
      <c r="D19" s="88"/>
      <c r="E19" s="88"/>
      <c r="F19" s="88"/>
      <c r="G19" s="88"/>
      <c r="H19" s="88"/>
      <c r="I19" s="88"/>
      <c r="J19" s="88"/>
      <c r="K19" s="88"/>
      <c r="L19" s="114"/>
      <c r="M19" s="114"/>
      <c r="N19" s="100"/>
      <c r="O19" s="101"/>
      <c r="P19" s="101"/>
      <c r="Q19" s="101"/>
      <c r="R19" s="101"/>
      <c r="S19" s="102"/>
      <c r="T19" s="109"/>
      <c r="U19" s="96"/>
      <c r="V19" s="89"/>
      <c r="W19" s="89"/>
      <c r="X19" s="89"/>
      <c r="Y19" s="89"/>
      <c r="Z19" s="109"/>
      <c r="AA19" s="96"/>
      <c r="AB19" s="89"/>
      <c r="AC19" s="89"/>
      <c r="AD19" s="89"/>
      <c r="AE19" s="89"/>
      <c r="AF19" s="100"/>
      <c r="AG19" s="101"/>
      <c r="AH19" s="101"/>
      <c r="AI19" s="101"/>
      <c r="AJ19" s="101"/>
      <c r="AK19" s="129"/>
      <c r="AL19" s="86"/>
      <c r="AM19" s="87"/>
      <c r="AN19" s="59"/>
      <c r="AO19" s="57" t="s">
        <v>243</v>
      </c>
    </row>
    <row r="20" spans="1:40" ht="13.5">
      <c r="A20" s="80"/>
      <c r="B20" s="88"/>
      <c r="C20" s="88"/>
      <c r="D20" s="88"/>
      <c r="E20" s="88"/>
      <c r="F20" s="88"/>
      <c r="G20" s="88"/>
      <c r="H20" s="88"/>
      <c r="I20" s="88"/>
      <c r="J20" s="88"/>
      <c r="K20" s="88"/>
      <c r="L20" s="114"/>
      <c r="M20" s="114"/>
      <c r="N20" s="103"/>
      <c r="O20" s="104"/>
      <c r="P20" s="104"/>
      <c r="Q20" s="104"/>
      <c r="R20" s="104"/>
      <c r="S20" s="105"/>
      <c r="T20" s="112"/>
      <c r="U20" s="96"/>
      <c r="V20" s="89"/>
      <c r="W20" s="89"/>
      <c r="X20" s="89"/>
      <c r="Y20" s="89"/>
      <c r="Z20" s="112"/>
      <c r="AA20" s="96"/>
      <c r="AB20" s="89"/>
      <c r="AC20" s="89"/>
      <c r="AD20" s="89"/>
      <c r="AE20" s="89"/>
      <c r="AF20" s="103"/>
      <c r="AG20" s="104"/>
      <c r="AH20" s="104"/>
      <c r="AI20" s="104"/>
      <c r="AJ20" s="104"/>
      <c r="AK20" s="130"/>
      <c r="AL20" s="86"/>
      <c r="AM20" s="87"/>
      <c r="AN20" s="59"/>
    </row>
    <row r="21" spans="1:43" ht="13.5">
      <c r="A21" s="80" t="s">
        <v>184</v>
      </c>
      <c r="B21" s="89" t="s">
        <v>157</v>
      </c>
      <c r="C21" s="89"/>
      <c r="D21" s="89"/>
      <c r="E21" s="89"/>
      <c r="F21" s="89"/>
      <c r="G21" s="89"/>
      <c r="H21" s="89"/>
      <c r="I21" s="89"/>
      <c r="J21" s="89"/>
      <c r="K21" s="89"/>
      <c r="L21" s="80">
        <v>1</v>
      </c>
      <c r="M21" s="80"/>
      <c r="N21" s="108"/>
      <c r="O21" s="126" t="s">
        <v>175</v>
      </c>
      <c r="P21" s="127"/>
      <c r="Q21" s="127"/>
      <c r="R21" s="127"/>
      <c r="S21" s="127"/>
      <c r="T21" s="108"/>
      <c r="U21" s="126" t="s">
        <v>170</v>
      </c>
      <c r="V21" s="127"/>
      <c r="W21" s="127"/>
      <c r="X21" s="127"/>
      <c r="Y21" s="127"/>
      <c r="Z21" s="108"/>
      <c r="AA21" s="126" t="s">
        <v>171</v>
      </c>
      <c r="AB21" s="127"/>
      <c r="AC21" s="127"/>
      <c r="AD21" s="127"/>
      <c r="AE21" s="127"/>
      <c r="AF21" s="108"/>
      <c r="AG21" s="126" t="s">
        <v>172</v>
      </c>
      <c r="AH21" s="127"/>
      <c r="AI21" s="127"/>
      <c r="AJ21" s="127"/>
      <c r="AK21" s="148"/>
      <c r="AL21" s="86">
        <f>IF(AND(N21="レ",T21="",Z21="",AF21=""),L21*1,IF(AND(N21="",T21="レ",Z21="",AF21=""),L21*3,IF(AND(N21="",T21="",Z21="レ",AF21=""),L21*5,IF(AND(N21="",T21="",Z21="",AF21="レ"),L21*8,""))))</f>
      </c>
      <c r="AM21" s="87"/>
      <c r="AN21" s="59"/>
      <c r="AQ21" s="74" t="s">
        <v>239</v>
      </c>
    </row>
    <row r="22" spans="1:40" ht="13.5">
      <c r="A22" s="80"/>
      <c r="B22" s="89"/>
      <c r="C22" s="89"/>
      <c r="D22" s="89"/>
      <c r="E22" s="89"/>
      <c r="F22" s="89"/>
      <c r="G22" s="89"/>
      <c r="H22" s="89"/>
      <c r="I22" s="89"/>
      <c r="J22" s="89"/>
      <c r="K22" s="89"/>
      <c r="L22" s="80"/>
      <c r="M22" s="80"/>
      <c r="N22" s="109"/>
      <c r="O22" s="126"/>
      <c r="P22" s="127"/>
      <c r="Q22" s="127"/>
      <c r="R22" s="127"/>
      <c r="S22" s="127"/>
      <c r="T22" s="109"/>
      <c r="U22" s="126"/>
      <c r="V22" s="127"/>
      <c r="W22" s="127"/>
      <c r="X22" s="127"/>
      <c r="Y22" s="127"/>
      <c r="Z22" s="109"/>
      <c r="AA22" s="126"/>
      <c r="AB22" s="127"/>
      <c r="AC22" s="127"/>
      <c r="AD22" s="127"/>
      <c r="AE22" s="127"/>
      <c r="AF22" s="109"/>
      <c r="AG22" s="126"/>
      <c r="AH22" s="127"/>
      <c r="AI22" s="127"/>
      <c r="AJ22" s="127"/>
      <c r="AK22" s="148"/>
      <c r="AL22" s="86"/>
      <c r="AM22" s="87"/>
      <c r="AN22" s="59"/>
    </row>
    <row r="23" spans="1:40" ht="13.5">
      <c r="A23" s="80"/>
      <c r="B23" s="89"/>
      <c r="C23" s="89"/>
      <c r="D23" s="89"/>
      <c r="E23" s="89"/>
      <c r="F23" s="89"/>
      <c r="G23" s="89"/>
      <c r="H23" s="89"/>
      <c r="I23" s="89"/>
      <c r="J23" s="89"/>
      <c r="K23" s="89"/>
      <c r="L23" s="80"/>
      <c r="M23" s="80"/>
      <c r="N23" s="112"/>
      <c r="O23" s="126"/>
      <c r="P23" s="127"/>
      <c r="Q23" s="127"/>
      <c r="R23" s="127"/>
      <c r="S23" s="127"/>
      <c r="T23" s="112"/>
      <c r="U23" s="126"/>
      <c r="V23" s="127"/>
      <c r="W23" s="127"/>
      <c r="X23" s="127"/>
      <c r="Y23" s="127"/>
      <c r="Z23" s="112"/>
      <c r="AA23" s="126"/>
      <c r="AB23" s="127"/>
      <c r="AC23" s="127"/>
      <c r="AD23" s="127"/>
      <c r="AE23" s="127"/>
      <c r="AF23" s="112"/>
      <c r="AG23" s="126"/>
      <c r="AH23" s="127"/>
      <c r="AI23" s="127"/>
      <c r="AJ23" s="127"/>
      <c r="AK23" s="148"/>
      <c r="AL23" s="86"/>
      <c r="AM23" s="87"/>
      <c r="AN23" s="59"/>
    </row>
    <row r="24" spans="1:40" ht="13.5">
      <c r="A24" s="80" t="s">
        <v>185</v>
      </c>
      <c r="B24" s="88" t="s">
        <v>158</v>
      </c>
      <c r="C24" s="88"/>
      <c r="D24" s="88"/>
      <c r="E24" s="88"/>
      <c r="F24" s="88"/>
      <c r="G24" s="88"/>
      <c r="H24" s="88"/>
      <c r="I24" s="88"/>
      <c r="J24" s="88"/>
      <c r="K24" s="88"/>
      <c r="L24" s="114">
        <v>2</v>
      </c>
      <c r="M24" s="114"/>
      <c r="N24" s="108"/>
      <c r="O24" s="96" t="s">
        <v>169</v>
      </c>
      <c r="P24" s="89"/>
      <c r="Q24" s="89"/>
      <c r="R24" s="89"/>
      <c r="S24" s="89"/>
      <c r="T24" s="108"/>
      <c r="U24" s="96" t="s">
        <v>182</v>
      </c>
      <c r="V24" s="89"/>
      <c r="W24" s="89"/>
      <c r="X24" s="89"/>
      <c r="Y24" s="89"/>
      <c r="Z24" s="108"/>
      <c r="AA24" s="96" t="s">
        <v>183</v>
      </c>
      <c r="AB24" s="89"/>
      <c r="AC24" s="89"/>
      <c r="AD24" s="89"/>
      <c r="AE24" s="89"/>
      <c r="AF24" s="123"/>
      <c r="AG24" s="124"/>
      <c r="AH24" s="124"/>
      <c r="AI24" s="124"/>
      <c r="AJ24" s="124"/>
      <c r="AK24" s="128"/>
      <c r="AL24" s="86">
        <f>IF(AND(N24="レ",T24="",Z24="",AF24=""),L24*1,IF(AND(N24="",T24="レ",Z24="",AF24=""),L24*3,IF(AND(N24="",T24="",Z24="レ",AF24=""),L24*5,IF(AND(N24="",T24="",Z24="",AF24="レ"),L24*8,""))))</f>
      </c>
      <c r="AM24" s="87"/>
      <c r="AN24" s="59"/>
    </row>
    <row r="25" spans="1:40" ht="13.5">
      <c r="A25" s="80"/>
      <c r="B25" s="88"/>
      <c r="C25" s="88"/>
      <c r="D25" s="88"/>
      <c r="E25" s="88"/>
      <c r="F25" s="88"/>
      <c r="G25" s="88"/>
      <c r="H25" s="88"/>
      <c r="I25" s="88"/>
      <c r="J25" s="88"/>
      <c r="K25" s="88"/>
      <c r="L25" s="114"/>
      <c r="M25" s="114"/>
      <c r="N25" s="109"/>
      <c r="O25" s="96"/>
      <c r="P25" s="89"/>
      <c r="Q25" s="89"/>
      <c r="R25" s="89"/>
      <c r="S25" s="89"/>
      <c r="T25" s="109"/>
      <c r="U25" s="96"/>
      <c r="V25" s="89"/>
      <c r="W25" s="89"/>
      <c r="X25" s="89"/>
      <c r="Y25" s="89"/>
      <c r="Z25" s="109"/>
      <c r="AA25" s="96"/>
      <c r="AB25" s="89"/>
      <c r="AC25" s="89"/>
      <c r="AD25" s="89"/>
      <c r="AE25" s="89"/>
      <c r="AF25" s="100"/>
      <c r="AG25" s="101"/>
      <c r="AH25" s="101"/>
      <c r="AI25" s="101"/>
      <c r="AJ25" s="101"/>
      <c r="AK25" s="129"/>
      <c r="AL25" s="86"/>
      <c r="AM25" s="87"/>
      <c r="AN25" s="59"/>
    </row>
    <row r="26" spans="1:40" ht="13.5">
      <c r="A26" s="80"/>
      <c r="B26" s="88"/>
      <c r="C26" s="88"/>
      <c r="D26" s="88"/>
      <c r="E26" s="88"/>
      <c r="F26" s="88"/>
      <c r="G26" s="88"/>
      <c r="H26" s="88"/>
      <c r="I26" s="88"/>
      <c r="J26" s="88"/>
      <c r="K26" s="88"/>
      <c r="L26" s="114"/>
      <c r="M26" s="114"/>
      <c r="N26" s="112"/>
      <c r="O26" s="96"/>
      <c r="P26" s="89"/>
      <c r="Q26" s="89"/>
      <c r="R26" s="89"/>
      <c r="S26" s="89"/>
      <c r="T26" s="112"/>
      <c r="U26" s="96"/>
      <c r="V26" s="89"/>
      <c r="W26" s="89"/>
      <c r="X26" s="89"/>
      <c r="Y26" s="89"/>
      <c r="Z26" s="112"/>
      <c r="AA26" s="96"/>
      <c r="AB26" s="89"/>
      <c r="AC26" s="89"/>
      <c r="AD26" s="89"/>
      <c r="AE26" s="89"/>
      <c r="AF26" s="103"/>
      <c r="AG26" s="104"/>
      <c r="AH26" s="104"/>
      <c r="AI26" s="104"/>
      <c r="AJ26" s="104"/>
      <c r="AK26" s="130"/>
      <c r="AL26" s="86"/>
      <c r="AM26" s="87"/>
      <c r="AN26" s="59"/>
    </row>
    <row r="27" spans="1:40" ht="13.5">
      <c r="A27" s="80" t="s">
        <v>186</v>
      </c>
      <c r="B27" s="89" t="s">
        <v>159</v>
      </c>
      <c r="C27" s="89"/>
      <c r="D27" s="89"/>
      <c r="E27" s="89"/>
      <c r="F27" s="89"/>
      <c r="G27" s="89"/>
      <c r="H27" s="89"/>
      <c r="I27" s="89"/>
      <c r="J27" s="89"/>
      <c r="K27" s="89"/>
      <c r="L27" s="80">
        <v>1</v>
      </c>
      <c r="M27" s="80"/>
      <c r="N27" s="108"/>
      <c r="O27" s="96" t="s">
        <v>173</v>
      </c>
      <c r="P27" s="89"/>
      <c r="Q27" s="89"/>
      <c r="R27" s="89"/>
      <c r="S27" s="89"/>
      <c r="T27" s="108"/>
      <c r="U27" s="113" t="s">
        <v>208</v>
      </c>
      <c r="V27" s="89"/>
      <c r="W27" s="89"/>
      <c r="X27" s="89"/>
      <c r="Y27" s="89"/>
      <c r="Z27" s="108"/>
      <c r="AA27" s="169" t="s">
        <v>174</v>
      </c>
      <c r="AB27" s="127"/>
      <c r="AC27" s="127"/>
      <c r="AD27" s="127"/>
      <c r="AE27" s="127"/>
      <c r="AF27" s="123"/>
      <c r="AG27" s="124"/>
      <c r="AH27" s="124"/>
      <c r="AI27" s="124"/>
      <c r="AJ27" s="124"/>
      <c r="AK27" s="128"/>
      <c r="AL27" s="86">
        <f>IF(AND(N27="レ",T27="",Z27="",AF27=""),L27*1,IF(AND(N27="",T27="レ",Z27="",AF27=""),L27*3,IF(AND(N27="",T27="",Z27="レ",AF27=""),L27*5,IF(AND(N27="",T27="",Z27="",AF27="レ"),L27*8,""))))</f>
      </c>
      <c r="AM27" s="87"/>
      <c r="AN27" s="59"/>
    </row>
    <row r="28" spans="1:40" ht="13.5">
      <c r="A28" s="80"/>
      <c r="B28" s="89"/>
      <c r="C28" s="89"/>
      <c r="D28" s="89"/>
      <c r="E28" s="89"/>
      <c r="F28" s="89"/>
      <c r="G28" s="89"/>
      <c r="H28" s="89"/>
      <c r="I28" s="89"/>
      <c r="J28" s="89"/>
      <c r="K28" s="89"/>
      <c r="L28" s="80"/>
      <c r="M28" s="80"/>
      <c r="N28" s="109"/>
      <c r="O28" s="96"/>
      <c r="P28" s="89"/>
      <c r="Q28" s="89"/>
      <c r="R28" s="89"/>
      <c r="S28" s="89"/>
      <c r="T28" s="109"/>
      <c r="U28" s="113"/>
      <c r="V28" s="89"/>
      <c r="W28" s="89"/>
      <c r="X28" s="89"/>
      <c r="Y28" s="89"/>
      <c r="Z28" s="109"/>
      <c r="AA28" s="169"/>
      <c r="AB28" s="127"/>
      <c r="AC28" s="127"/>
      <c r="AD28" s="127"/>
      <c r="AE28" s="127"/>
      <c r="AF28" s="100"/>
      <c r="AG28" s="101"/>
      <c r="AH28" s="101"/>
      <c r="AI28" s="101"/>
      <c r="AJ28" s="101"/>
      <c r="AK28" s="129"/>
      <c r="AL28" s="86"/>
      <c r="AM28" s="87"/>
      <c r="AN28" s="59"/>
    </row>
    <row r="29" spans="1:40" ht="13.5">
      <c r="A29" s="80"/>
      <c r="B29" s="89"/>
      <c r="C29" s="89"/>
      <c r="D29" s="89"/>
      <c r="E29" s="89"/>
      <c r="F29" s="89"/>
      <c r="G29" s="89"/>
      <c r="H29" s="89"/>
      <c r="I29" s="89"/>
      <c r="J29" s="89"/>
      <c r="K29" s="89"/>
      <c r="L29" s="80"/>
      <c r="M29" s="80"/>
      <c r="N29" s="109"/>
      <c r="O29" s="96"/>
      <c r="P29" s="89"/>
      <c r="Q29" s="89"/>
      <c r="R29" s="89"/>
      <c r="S29" s="89"/>
      <c r="T29" s="109"/>
      <c r="U29" s="96"/>
      <c r="V29" s="89"/>
      <c r="W29" s="89"/>
      <c r="X29" s="89"/>
      <c r="Y29" s="89"/>
      <c r="Z29" s="109"/>
      <c r="AA29" s="126"/>
      <c r="AB29" s="127"/>
      <c r="AC29" s="127"/>
      <c r="AD29" s="127"/>
      <c r="AE29" s="127"/>
      <c r="AF29" s="100"/>
      <c r="AG29" s="101"/>
      <c r="AH29" s="101"/>
      <c r="AI29" s="101"/>
      <c r="AJ29" s="101"/>
      <c r="AK29" s="129"/>
      <c r="AL29" s="86">
        <f>IF(AND(N29="レ",T29="",Z29="",AF29=""),L29*1,IF(AND(N29="",T29="レ",Z29="",AF29=""),L29*3,IF(AND(N29="",T29="",Z29="レ",AF29=""),L29*5,IF(AND(N29="",T29="",Z29="",AF29="レ"),L29*8,""))))</f>
      </c>
      <c r="AM29" s="87"/>
      <c r="AN29" s="59"/>
    </row>
    <row r="30" spans="1:41" ht="13.5">
      <c r="A30" s="80"/>
      <c r="B30" s="89"/>
      <c r="C30" s="89"/>
      <c r="D30" s="89"/>
      <c r="E30" s="89"/>
      <c r="F30" s="89"/>
      <c r="G30" s="89"/>
      <c r="H30" s="89"/>
      <c r="I30" s="89"/>
      <c r="J30" s="89"/>
      <c r="K30" s="89"/>
      <c r="L30" s="80"/>
      <c r="M30" s="80"/>
      <c r="N30" s="112"/>
      <c r="O30" s="96"/>
      <c r="P30" s="89"/>
      <c r="Q30" s="89"/>
      <c r="R30" s="89"/>
      <c r="S30" s="89"/>
      <c r="T30" s="112"/>
      <c r="U30" s="96"/>
      <c r="V30" s="89"/>
      <c r="W30" s="89"/>
      <c r="X30" s="89"/>
      <c r="Y30" s="89"/>
      <c r="Z30" s="112"/>
      <c r="AA30" s="126"/>
      <c r="AB30" s="127"/>
      <c r="AC30" s="127"/>
      <c r="AD30" s="127"/>
      <c r="AE30" s="127"/>
      <c r="AF30" s="103"/>
      <c r="AG30" s="104"/>
      <c r="AH30" s="104"/>
      <c r="AI30" s="104"/>
      <c r="AJ30" s="104"/>
      <c r="AK30" s="130"/>
      <c r="AL30" s="86"/>
      <c r="AM30" s="87"/>
      <c r="AN30" s="59"/>
      <c r="AO30" s="57" t="s">
        <v>245</v>
      </c>
    </row>
    <row r="31" spans="1:40" ht="13.5">
      <c r="A31" s="80" t="s">
        <v>187</v>
      </c>
      <c r="B31" s="88" t="s">
        <v>160</v>
      </c>
      <c r="C31" s="88"/>
      <c r="D31" s="88"/>
      <c r="E31" s="88"/>
      <c r="F31" s="88"/>
      <c r="G31" s="88"/>
      <c r="H31" s="88"/>
      <c r="I31" s="88"/>
      <c r="J31" s="88"/>
      <c r="K31" s="88"/>
      <c r="L31" s="114" t="s">
        <v>200</v>
      </c>
      <c r="M31" s="114"/>
      <c r="N31" s="137"/>
      <c r="O31" s="138"/>
      <c r="P31" s="138"/>
      <c r="Q31" s="138"/>
      <c r="R31" s="138"/>
      <c r="S31" s="139"/>
      <c r="T31" s="149"/>
      <c r="U31" s="150"/>
      <c r="V31" s="150"/>
      <c r="W31" s="150"/>
      <c r="X31" s="150"/>
      <c r="Y31" s="150"/>
      <c r="Z31" s="150"/>
      <c r="AA31" s="150"/>
      <c r="AB31" s="150"/>
      <c r="AC31" s="150"/>
      <c r="AD31" s="150"/>
      <c r="AE31" s="150"/>
      <c r="AF31" s="150"/>
      <c r="AG31" s="150"/>
      <c r="AH31" s="150"/>
      <c r="AI31" s="150"/>
      <c r="AJ31" s="150"/>
      <c r="AK31" s="150"/>
      <c r="AL31" s="86">
        <f>IF(N31="","",VLOOKUP(N31,'書式20-1-1・ポイント算出早見表（投与期間）'!$A$10:$B$21,2,0))</f>
      </c>
      <c r="AM31" s="87"/>
      <c r="AN31" s="59"/>
    </row>
    <row r="32" spans="1:43" ht="13.5">
      <c r="A32" s="80"/>
      <c r="B32" s="88"/>
      <c r="C32" s="88"/>
      <c r="D32" s="88"/>
      <c r="E32" s="88"/>
      <c r="F32" s="88"/>
      <c r="G32" s="88"/>
      <c r="H32" s="88"/>
      <c r="I32" s="88"/>
      <c r="J32" s="88"/>
      <c r="K32" s="88"/>
      <c r="L32" s="114"/>
      <c r="M32" s="114"/>
      <c r="N32" s="140"/>
      <c r="O32" s="141"/>
      <c r="P32" s="141"/>
      <c r="Q32" s="141"/>
      <c r="R32" s="141"/>
      <c r="S32" s="142"/>
      <c r="T32" s="151"/>
      <c r="U32" s="152"/>
      <c r="V32" s="152"/>
      <c r="W32" s="152"/>
      <c r="X32" s="152"/>
      <c r="Y32" s="152"/>
      <c r="Z32" s="152"/>
      <c r="AA32" s="152"/>
      <c r="AB32" s="152"/>
      <c r="AC32" s="152"/>
      <c r="AD32" s="152"/>
      <c r="AE32" s="152"/>
      <c r="AF32" s="152"/>
      <c r="AG32" s="152"/>
      <c r="AH32" s="152"/>
      <c r="AI32" s="152"/>
      <c r="AJ32" s="152"/>
      <c r="AK32" s="152"/>
      <c r="AL32" s="86"/>
      <c r="AM32" s="87"/>
      <c r="AN32" s="59"/>
      <c r="AO32" s="57" t="s">
        <v>244</v>
      </c>
      <c r="AQ32" s="75" t="s">
        <v>240</v>
      </c>
    </row>
    <row r="33" spans="1:40" ht="13.5">
      <c r="A33" s="80"/>
      <c r="B33" s="88"/>
      <c r="C33" s="88"/>
      <c r="D33" s="88"/>
      <c r="E33" s="88"/>
      <c r="F33" s="88"/>
      <c r="G33" s="88"/>
      <c r="H33" s="88"/>
      <c r="I33" s="88"/>
      <c r="J33" s="88"/>
      <c r="K33" s="88"/>
      <c r="L33" s="114"/>
      <c r="M33" s="114"/>
      <c r="N33" s="143"/>
      <c r="O33" s="144"/>
      <c r="P33" s="144"/>
      <c r="Q33" s="144"/>
      <c r="R33" s="144"/>
      <c r="S33" s="145"/>
      <c r="T33" s="153"/>
      <c r="U33" s="154"/>
      <c r="V33" s="154"/>
      <c r="W33" s="154"/>
      <c r="X33" s="154"/>
      <c r="Y33" s="154"/>
      <c r="Z33" s="154"/>
      <c r="AA33" s="154"/>
      <c r="AB33" s="154"/>
      <c r="AC33" s="154"/>
      <c r="AD33" s="154"/>
      <c r="AE33" s="154"/>
      <c r="AF33" s="154"/>
      <c r="AG33" s="154"/>
      <c r="AH33" s="154"/>
      <c r="AI33" s="154"/>
      <c r="AJ33" s="154"/>
      <c r="AK33" s="154"/>
      <c r="AL33" s="86"/>
      <c r="AM33" s="87"/>
      <c r="AN33" s="59"/>
    </row>
    <row r="34" spans="1:40" ht="15" customHeight="1">
      <c r="A34" s="80" t="s">
        <v>188</v>
      </c>
      <c r="B34" s="89" t="s">
        <v>214</v>
      </c>
      <c r="C34" s="89"/>
      <c r="D34" s="89"/>
      <c r="E34" s="89"/>
      <c r="F34" s="89"/>
      <c r="G34" s="89"/>
      <c r="H34" s="89"/>
      <c r="I34" s="89"/>
      <c r="J34" s="89"/>
      <c r="K34" s="89"/>
      <c r="L34" s="80">
        <v>1</v>
      </c>
      <c r="M34" s="80"/>
      <c r="N34" s="108"/>
      <c r="O34" s="96" t="s">
        <v>178</v>
      </c>
      <c r="P34" s="89"/>
      <c r="Q34" s="89"/>
      <c r="R34" s="89"/>
      <c r="S34" s="89"/>
      <c r="T34" s="108"/>
      <c r="U34" s="96" t="s">
        <v>179</v>
      </c>
      <c r="V34" s="89"/>
      <c r="W34" s="89"/>
      <c r="X34" s="89"/>
      <c r="Y34" s="89"/>
      <c r="Z34" s="108"/>
      <c r="AA34" s="96" t="s">
        <v>180</v>
      </c>
      <c r="AB34" s="89"/>
      <c r="AC34" s="89"/>
      <c r="AD34" s="89"/>
      <c r="AE34" s="89"/>
      <c r="AF34" s="108"/>
      <c r="AG34" s="96" t="s">
        <v>181</v>
      </c>
      <c r="AH34" s="89"/>
      <c r="AI34" s="89"/>
      <c r="AJ34" s="89"/>
      <c r="AK34" s="155"/>
      <c r="AL34" s="86">
        <f>IF(AND(N34="レ",T34="",Z34="",AF34=""),L34*1,IF(AND(N34="",T34="レ",Z34="",AF34=""),L34*3,IF(AND(N34="",T34="",Z34="レ",AF34=""),L34*5,IF(AND(N34="",T34="",Z34="",AF34="レ"),L34*8,""))))</f>
      </c>
      <c r="AM34" s="87"/>
      <c r="AN34" s="59"/>
    </row>
    <row r="35" spans="1:40" ht="15" customHeight="1">
      <c r="A35" s="80"/>
      <c r="B35" s="89"/>
      <c r="C35" s="89"/>
      <c r="D35" s="89"/>
      <c r="E35" s="89"/>
      <c r="F35" s="89"/>
      <c r="G35" s="89"/>
      <c r="H35" s="89"/>
      <c r="I35" s="89"/>
      <c r="J35" s="89"/>
      <c r="K35" s="89"/>
      <c r="L35" s="80"/>
      <c r="M35" s="80"/>
      <c r="N35" s="109"/>
      <c r="O35" s="96"/>
      <c r="P35" s="89"/>
      <c r="Q35" s="89"/>
      <c r="R35" s="89"/>
      <c r="S35" s="89"/>
      <c r="T35" s="109"/>
      <c r="U35" s="96"/>
      <c r="V35" s="89"/>
      <c r="W35" s="89"/>
      <c r="X35" s="89"/>
      <c r="Y35" s="89"/>
      <c r="Z35" s="109"/>
      <c r="AA35" s="96"/>
      <c r="AB35" s="89"/>
      <c r="AC35" s="89"/>
      <c r="AD35" s="89"/>
      <c r="AE35" s="89"/>
      <c r="AF35" s="109"/>
      <c r="AG35" s="96"/>
      <c r="AH35" s="89"/>
      <c r="AI35" s="89"/>
      <c r="AJ35" s="89"/>
      <c r="AK35" s="155"/>
      <c r="AL35" s="86"/>
      <c r="AM35" s="87"/>
      <c r="AN35" s="59"/>
    </row>
    <row r="36" spans="1:40" ht="13.5">
      <c r="A36" s="80"/>
      <c r="B36" s="89"/>
      <c r="C36" s="89"/>
      <c r="D36" s="89"/>
      <c r="E36" s="89"/>
      <c r="F36" s="89"/>
      <c r="G36" s="89"/>
      <c r="H36" s="89"/>
      <c r="I36" s="89"/>
      <c r="J36" s="89"/>
      <c r="K36" s="89"/>
      <c r="L36" s="80"/>
      <c r="M36" s="80"/>
      <c r="N36" s="112"/>
      <c r="O36" s="96"/>
      <c r="P36" s="89"/>
      <c r="Q36" s="89"/>
      <c r="R36" s="89"/>
      <c r="S36" s="89"/>
      <c r="T36" s="112"/>
      <c r="U36" s="96"/>
      <c r="V36" s="89"/>
      <c r="W36" s="89"/>
      <c r="X36" s="89"/>
      <c r="Y36" s="89"/>
      <c r="Z36" s="112"/>
      <c r="AA36" s="96"/>
      <c r="AB36" s="89"/>
      <c r="AC36" s="89"/>
      <c r="AD36" s="89"/>
      <c r="AE36" s="89"/>
      <c r="AF36" s="112"/>
      <c r="AG36" s="96"/>
      <c r="AH36" s="89"/>
      <c r="AI36" s="89"/>
      <c r="AJ36" s="89"/>
      <c r="AK36" s="155"/>
      <c r="AL36" s="86"/>
      <c r="AM36" s="87"/>
      <c r="AN36" s="59"/>
    </row>
    <row r="37" spans="1:44" ht="13.5" customHeight="1">
      <c r="A37" s="80" t="s">
        <v>189</v>
      </c>
      <c r="B37" s="88" t="s">
        <v>215</v>
      </c>
      <c r="C37" s="88"/>
      <c r="D37" s="88"/>
      <c r="E37" s="88"/>
      <c r="F37" s="88"/>
      <c r="G37" s="88"/>
      <c r="H37" s="88"/>
      <c r="I37" s="88"/>
      <c r="J37" s="88"/>
      <c r="K37" s="88"/>
      <c r="L37" s="114">
        <v>2</v>
      </c>
      <c r="M37" s="114"/>
      <c r="N37" s="108"/>
      <c r="O37" s="96" t="s">
        <v>196</v>
      </c>
      <c r="P37" s="89"/>
      <c r="Q37" s="89"/>
      <c r="R37" s="89"/>
      <c r="S37" s="89"/>
      <c r="T37" s="108"/>
      <c r="U37" s="113" t="s">
        <v>207</v>
      </c>
      <c r="V37" s="89"/>
      <c r="W37" s="89"/>
      <c r="X37" s="89"/>
      <c r="Y37" s="89"/>
      <c r="Z37" s="108"/>
      <c r="AA37" s="96" t="s">
        <v>197</v>
      </c>
      <c r="AB37" s="89"/>
      <c r="AC37" s="89"/>
      <c r="AD37" s="89"/>
      <c r="AE37" s="89"/>
      <c r="AF37" s="108"/>
      <c r="AG37" s="96" t="s">
        <v>198</v>
      </c>
      <c r="AH37" s="89"/>
      <c r="AI37" s="89"/>
      <c r="AJ37" s="89"/>
      <c r="AK37" s="155"/>
      <c r="AL37" s="86">
        <f>IF(AND(N37="レ",T37="",Z37="",AF37=""),L37*1,IF(AND(N37="",T37="レ",Z37="",AF37=""),L37*3,IF(AND(N37="",T37="",Z37="レ",AF37=""),L37*5,IF(AND(N37="",T37="",Z37="",AF37="レ"),L37*8,""))))</f>
      </c>
      <c r="AM37" s="87"/>
      <c r="AN37" s="59"/>
      <c r="AQ37" s="168"/>
      <c r="AR37" s="168"/>
    </row>
    <row r="38" spans="1:44" ht="13.5" customHeight="1">
      <c r="A38" s="80"/>
      <c r="B38" s="88"/>
      <c r="C38" s="88"/>
      <c r="D38" s="88"/>
      <c r="E38" s="88"/>
      <c r="F38" s="88"/>
      <c r="G38" s="88"/>
      <c r="H38" s="88"/>
      <c r="I38" s="88"/>
      <c r="J38" s="88"/>
      <c r="K38" s="88"/>
      <c r="L38" s="114"/>
      <c r="M38" s="114"/>
      <c r="N38" s="109"/>
      <c r="O38" s="96"/>
      <c r="P38" s="89"/>
      <c r="Q38" s="89"/>
      <c r="R38" s="89"/>
      <c r="S38" s="89"/>
      <c r="T38" s="109"/>
      <c r="U38" s="96"/>
      <c r="V38" s="89"/>
      <c r="W38" s="89"/>
      <c r="X38" s="89"/>
      <c r="Y38" s="89"/>
      <c r="Z38" s="109"/>
      <c r="AA38" s="96"/>
      <c r="AB38" s="89"/>
      <c r="AC38" s="89"/>
      <c r="AD38" s="89"/>
      <c r="AE38" s="89"/>
      <c r="AF38" s="109"/>
      <c r="AG38" s="96"/>
      <c r="AH38" s="89"/>
      <c r="AI38" s="89"/>
      <c r="AJ38" s="89"/>
      <c r="AK38" s="155"/>
      <c r="AL38" s="86"/>
      <c r="AM38" s="87"/>
      <c r="AN38" s="59"/>
      <c r="AQ38" s="168"/>
      <c r="AR38" s="168"/>
    </row>
    <row r="39" spans="1:44" ht="13.5">
      <c r="A39" s="80"/>
      <c r="B39" s="88"/>
      <c r="C39" s="88"/>
      <c r="D39" s="88"/>
      <c r="E39" s="88"/>
      <c r="F39" s="88"/>
      <c r="G39" s="88"/>
      <c r="H39" s="88"/>
      <c r="I39" s="88"/>
      <c r="J39" s="88"/>
      <c r="K39" s="88"/>
      <c r="L39" s="114"/>
      <c r="M39" s="114"/>
      <c r="N39" s="112"/>
      <c r="O39" s="96"/>
      <c r="P39" s="89"/>
      <c r="Q39" s="89"/>
      <c r="R39" s="89"/>
      <c r="S39" s="89"/>
      <c r="T39" s="112"/>
      <c r="U39" s="96"/>
      <c r="V39" s="89"/>
      <c r="W39" s="89"/>
      <c r="X39" s="89"/>
      <c r="Y39" s="89"/>
      <c r="Z39" s="112"/>
      <c r="AA39" s="96"/>
      <c r="AB39" s="89"/>
      <c r="AC39" s="89"/>
      <c r="AD39" s="89"/>
      <c r="AE39" s="89"/>
      <c r="AF39" s="112"/>
      <c r="AG39" s="96"/>
      <c r="AH39" s="89"/>
      <c r="AI39" s="89"/>
      <c r="AJ39" s="89"/>
      <c r="AK39" s="155"/>
      <c r="AL39" s="86"/>
      <c r="AM39" s="87"/>
      <c r="AN39" s="59"/>
      <c r="AQ39" s="168"/>
      <c r="AR39" s="168"/>
    </row>
    <row r="40" spans="1:40" ht="13.5">
      <c r="A40" s="80" t="s">
        <v>190</v>
      </c>
      <c r="B40" s="88" t="s">
        <v>161</v>
      </c>
      <c r="C40" s="88"/>
      <c r="D40" s="88"/>
      <c r="E40" s="88"/>
      <c r="F40" s="88"/>
      <c r="G40" s="88"/>
      <c r="H40" s="88"/>
      <c r="I40" s="88"/>
      <c r="J40" s="88"/>
      <c r="K40" s="88"/>
      <c r="L40" s="114">
        <v>2</v>
      </c>
      <c r="M40" s="114"/>
      <c r="N40" s="108"/>
      <c r="O40" s="96" t="s">
        <v>147</v>
      </c>
      <c r="P40" s="89"/>
      <c r="Q40" s="89"/>
      <c r="R40" s="89"/>
      <c r="S40" s="89"/>
      <c r="T40" s="108"/>
      <c r="U40" s="96" t="s">
        <v>203</v>
      </c>
      <c r="V40" s="89"/>
      <c r="W40" s="89"/>
      <c r="X40" s="89"/>
      <c r="Y40" s="89"/>
      <c r="Z40" s="108"/>
      <c r="AA40" s="96" t="s">
        <v>204</v>
      </c>
      <c r="AB40" s="89"/>
      <c r="AC40" s="89"/>
      <c r="AD40" s="89"/>
      <c r="AE40" s="89"/>
      <c r="AF40" s="123"/>
      <c r="AG40" s="124"/>
      <c r="AH40" s="124"/>
      <c r="AI40" s="124"/>
      <c r="AJ40" s="124"/>
      <c r="AK40" s="128"/>
      <c r="AL40" s="86">
        <f>IF(AND(N40="レ",T40="",Z40="",AF40=""),L40*1,IF(AND(N40="",T40="レ",Z40="",AF40=""),L40*3,IF(AND(N40="",T40="",Z40="レ",AF40=""),L40*5,IF(AND(N40="",T40="",Z40="",AF40="レ"),L40*8,""))))</f>
      </c>
      <c r="AM40" s="87"/>
      <c r="AN40" s="59"/>
    </row>
    <row r="41" spans="1:40" ht="13.5">
      <c r="A41" s="80"/>
      <c r="B41" s="88"/>
      <c r="C41" s="88"/>
      <c r="D41" s="88"/>
      <c r="E41" s="88"/>
      <c r="F41" s="88"/>
      <c r="G41" s="88"/>
      <c r="H41" s="88"/>
      <c r="I41" s="88"/>
      <c r="J41" s="88"/>
      <c r="K41" s="88"/>
      <c r="L41" s="114"/>
      <c r="M41" s="114"/>
      <c r="N41" s="109"/>
      <c r="O41" s="96"/>
      <c r="P41" s="89"/>
      <c r="Q41" s="89"/>
      <c r="R41" s="89"/>
      <c r="S41" s="89"/>
      <c r="T41" s="109"/>
      <c r="U41" s="96"/>
      <c r="V41" s="89"/>
      <c r="W41" s="89"/>
      <c r="X41" s="89"/>
      <c r="Y41" s="89"/>
      <c r="Z41" s="109"/>
      <c r="AA41" s="96"/>
      <c r="AB41" s="89"/>
      <c r="AC41" s="89"/>
      <c r="AD41" s="89"/>
      <c r="AE41" s="89"/>
      <c r="AF41" s="100"/>
      <c r="AG41" s="101"/>
      <c r="AH41" s="101"/>
      <c r="AI41" s="101"/>
      <c r="AJ41" s="101"/>
      <c r="AK41" s="129"/>
      <c r="AL41" s="86"/>
      <c r="AM41" s="87"/>
      <c r="AN41" s="59"/>
    </row>
    <row r="42" spans="1:40" ht="13.5">
      <c r="A42" s="80"/>
      <c r="B42" s="88"/>
      <c r="C42" s="88"/>
      <c r="D42" s="88"/>
      <c r="E42" s="88"/>
      <c r="F42" s="88"/>
      <c r="G42" s="88"/>
      <c r="H42" s="88"/>
      <c r="I42" s="88"/>
      <c r="J42" s="88"/>
      <c r="K42" s="88"/>
      <c r="L42" s="114"/>
      <c r="M42" s="114"/>
      <c r="N42" s="112"/>
      <c r="O42" s="96"/>
      <c r="P42" s="89"/>
      <c r="Q42" s="89"/>
      <c r="R42" s="89"/>
      <c r="S42" s="89"/>
      <c r="T42" s="112"/>
      <c r="U42" s="96"/>
      <c r="V42" s="89"/>
      <c r="W42" s="89"/>
      <c r="X42" s="89"/>
      <c r="Y42" s="89"/>
      <c r="Z42" s="112"/>
      <c r="AA42" s="96"/>
      <c r="AB42" s="89"/>
      <c r="AC42" s="89"/>
      <c r="AD42" s="89"/>
      <c r="AE42" s="89"/>
      <c r="AF42" s="103"/>
      <c r="AG42" s="104"/>
      <c r="AH42" s="104"/>
      <c r="AI42" s="104"/>
      <c r="AJ42" s="104"/>
      <c r="AK42" s="130"/>
      <c r="AL42" s="86"/>
      <c r="AM42" s="87"/>
      <c r="AN42" s="59"/>
    </row>
    <row r="43" spans="1:40" ht="13.5">
      <c r="A43" s="80" t="s">
        <v>191</v>
      </c>
      <c r="B43" s="88" t="s">
        <v>162</v>
      </c>
      <c r="C43" s="88"/>
      <c r="D43" s="88"/>
      <c r="E43" s="88"/>
      <c r="F43" s="88"/>
      <c r="G43" s="88"/>
      <c r="H43" s="88"/>
      <c r="I43" s="88"/>
      <c r="J43" s="88"/>
      <c r="K43" s="88"/>
      <c r="L43" s="114">
        <v>2</v>
      </c>
      <c r="M43" s="114"/>
      <c r="N43" s="123"/>
      <c r="O43" s="124"/>
      <c r="P43" s="124"/>
      <c r="Q43" s="124"/>
      <c r="R43" s="124"/>
      <c r="S43" s="125"/>
      <c r="T43" s="108"/>
      <c r="U43" s="96" t="s">
        <v>205</v>
      </c>
      <c r="V43" s="89"/>
      <c r="W43" s="89"/>
      <c r="X43" s="89"/>
      <c r="Y43" s="89"/>
      <c r="Z43" s="108"/>
      <c r="AA43" s="96" t="s">
        <v>206</v>
      </c>
      <c r="AB43" s="89"/>
      <c r="AC43" s="89"/>
      <c r="AD43" s="89"/>
      <c r="AE43" s="89"/>
      <c r="AF43" s="123"/>
      <c r="AG43" s="124"/>
      <c r="AH43" s="124"/>
      <c r="AI43" s="124"/>
      <c r="AJ43" s="124"/>
      <c r="AK43" s="128"/>
      <c r="AL43" s="86">
        <f>IF(AND(N43="レ",T43="",Z43="",AF43=""),L43*1,IF(AND(N43="",T43="レ",Z43="",AF43=""),L43*3,IF(AND(N43="",T43="",Z43="レ",AF43=""),L43*5,IF(AND(N43="",T43="",Z43="",AF43="レ"),L43*8,""))))</f>
      </c>
      <c r="AM43" s="87"/>
      <c r="AN43" s="59"/>
    </row>
    <row r="44" spans="1:40" ht="13.5">
      <c r="A44" s="80"/>
      <c r="B44" s="88"/>
      <c r="C44" s="88"/>
      <c r="D44" s="88"/>
      <c r="E44" s="88"/>
      <c r="F44" s="88"/>
      <c r="G44" s="88"/>
      <c r="H44" s="88"/>
      <c r="I44" s="88"/>
      <c r="J44" s="88"/>
      <c r="K44" s="88"/>
      <c r="L44" s="114"/>
      <c r="M44" s="114"/>
      <c r="N44" s="100"/>
      <c r="O44" s="101"/>
      <c r="P44" s="101"/>
      <c r="Q44" s="101"/>
      <c r="R44" s="101"/>
      <c r="S44" s="102"/>
      <c r="T44" s="109"/>
      <c r="U44" s="96"/>
      <c r="V44" s="89"/>
      <c r="W44" s="89"/>
      <c r="X44" s="89"/>
      <c r="Y44" s="89"/>
      <c r="Z44" s="109"/>
      <c r="AA44" s="96"/>
      <c r="AB44" s="89"/>
      <c r="AC44" s="89"/>
      <c r="AD44" s="89"/>
      <c r="AE44" s="89"/>
      <c r="AF44" s="100"/>
      <c r="AG44" s="101"/>
      <c r="AH44" s="101"/>
      <c r="AI44" s="101"/>
      <c r="AJ44" s="101"/>
      <c r="AK44" s="129"/>
      <c r="AL44" s="86"/>
      <c r="AM44" s="87"/>
      <c r="AN44" s="59"/>
    </row>
    <row r="45" spans="1:40" ht="13.5">
      <c r="A45" s="80"/>
      <c r="B45" s="88"/>
      <c r="C45" s="88"/>
      <c r="D45" s="88"/>
      <c r="E45" s="88"/>
      <c r="F45" s="88"/>
      <c r="G45" s="88"/>
      <c r="H45" s="88"/>
      <c r="I45" s="88"/>
      <c r="J45" s="88"/>
      <c r="K45" s="88"/>
      <c r="L45" s="114"/>
      <c r="M45" s="114"/>
      <c r="N45" s="103"/>
      <c r="O45" s="104"/>
      <c r="P45" s="104"/>
      <c r="Q45" s="104"/>
      <c r="R45" s="104"/>
      <c r="S45" s="105"/>
      <c r="T45" s="112"/>
      <c r="U45" s="96"/>
      <c r="V45" s="89"/>
      <c r="W45" s="89"/>
      <c r="X45" s="89"/>
      <c r="Y45" s="89"/>
      <c r="Z45" s="112"/>
      <c r="AA45" s="96"/>
      <c r="AB45" s="89"/>
      <c r="AC45" s="89"/>
      <c r="AD45" s="89"/>
      <c r="AE45" s="89"/>
      <c r="AF45" s="103"/>
      <c r="AG45" s="104"/>
      <c r="AH45" s="104"/>
      <c r="AI45" s="104"/>
      <c r="AJ45" s="104"/>
      <c r="AK45" s="130"/>
      <c r="AL45" s="86"/>
      <c r="AM45" s="87"/>
      <c r="AN45" s="59"/>
    </row>
    <row r="46" spans="1:40" ht="13.5">
      <c r="A46" s="80" t="s">
        <v>192</v>
      </c>
      <c r="B46" s="88" t="s">
        <v>163</v>
      </c>
      <c r="C46" s="88"/>
      <c r="D46" s="88"/>
      <c r="E46" s="88"/>
      <c r="F46" s="88"/>
      <c r="G46" s="88"/>
      <c r="H46" s="88"/>
      <c r="I46" s="88"/>
      <c r="J46" s="88"/>
      <c r="K46" s="88"/>
      <c r="L46" s="114">
        <v>3</v>
      </c>
      <c r="M46" s="114"/>
      <c r="N46" s="123"/>
      <c r="O46" s="124"/>
      <c r="P46" s="124"/>
      <c r="Q46" s="124"/>
      <c r="R46" s="124"/>
      <c r="S46" s="125"/>
      <c r="T46" s="108"/>
      <c r="U46" s="96" t="s">
        <v>205</v>
      </c>
      <c r="V46" s="89"/>
      <c r="W46" s="89"/>
      <c r="X46" s="89"/>
      <c r="Y46" s="89"/>
      <c r="Z46" s="108"/>
      <c r="AA46" s="96" t="s">
        <v>206</v>
      </c>
      <c r="AB46" s="89"/>
      <c r="AC46" s="89"/>
      <c r="AD46" s="89"/>
      <c r="AE46" s="89"/>
      <c r="AF46" s="123"/>
      <c r="AG46" s="124"/>
      <c r="AH46" s="124"/>
      <c r="AI46" s="124"/>
      <c r="AJ46" s="124"/>
      <c r="AK46" s="128"/>
      <c r="AL46" s="86">
        <f>IF(AND(N46="レ",T46="",Z46="",AF46=""),L46*1,IF(AND(N46="",T46="レ",Z46="",AF46=""),L46*3,IF(AND(N46="",T46="",Z46="レ",AF46=""),L46*5,IF(AND(N46="",T46="",Z46="",AF46="レ"),L46*8,""))))</f>
      </c>
      <c r="AM46" s="87"/>
      <c r="AN46" s="59"/>
    </row>
    <row r="47" spans="1:40" ht="13.5">
      <c r="A47" s="80"/>
      <c r="B47" s="88"/>
      <c r="C47" s="88"/>
      <c r="D47" s="88"/>
      <c r="E47" s="88"/>
      <c r="F47" s="88"/>
      <c r="G47" s="88"/>
      <c r="H47" s="88"/>
      <c r="I47" s="88"/>
      <c r="J47" s="88"/>
      <c r="K47" s="88"/>
      <c r="L47" s="114"/>
      <c r="M47" s="114"/>
      <c r="N47" s="100"/>
      <c r="O47" s="101"/>
      <c r="P47" s="101"/>
      <c r="Q47" s="101"/>
      <c r="R47" s="101"/>
      <c r="S47" s="102"/>
      <c r="T47" s="109"/>
      <c r="U47" s="96"/>
      <c r="V47" s="89"/>
      <c r="W47" s="89"/>
      <c r="X47" s="89"/>
      <c r="Y47" s="89"/>
      <c r="Z47" s="109"/>
      <c r="AA47" s="96"/>
      <c r="AB47" s="89"/>
      <c r="AC47" s="89"/>
      <c r="AD47" s="89"/>
      <c r="AE47" s="89"/>
      <c r="AF47" s="100"/>
      <c r="AG47" s="101"/>
      <c r="AH47" s="101"/>
      <c r="AI47" s="101"/>
      <c r="AJ47" s="101"/>
      <c r="AK47" s="129"/>
      <c r="AL47" s="86"/>
      <c r="AM47" s="87"/>
      <c r="AN47" s="59"/>
    </row>
    <row r="48" spans="1:40" ht="14.25" thickBot="1">
      <c r="A48" s="120"/>
      <c r="B48" s="121"/>
      <c r="C48" s="121"/>
      <c r="D48" s="121"/>
      <c r="E48" s="121"/>
      <c r="F48" s="121"/>
      <c r="G48" s="121"/>
      <c r="H48" s="121"/>
      <c r="I48" s="121"/>
      <c r="J48" s="121"/>
      <c r="K48" s="121"/>
      <c r="L48" s="122"/>
      <c r="M48" s="122"/>
      <c r="N48" s="164"/>
      <c r="O48" s="165"/>
      <c r="P48" s="165"/>
      <c r="Q48" s="165"/>
      <c r="R48" s="165"/>
      <c r="S48" s="166"/>
      <c r="T48" s="109"/>
      <c r="U48" s="157"/>
      <c r="V48" s="158"/>
      <c r="W48" s="158"/>
      <c r="X48" s="158"/>
      <c r="Y48" s="158"/>
      <c r="Z48" s="109"/>
      <c r="AA48" s="157"/>
      <c r="AB48" s="158"/>
      <c r="AC48" s="158"/>
      <c r="AD48" s="158"/>
      <c r="AE48" s="158"/>
      <c r="AF48" s="164"/>
      <c r="AG48" s="165"/>
      <c r="AH48" s="165"/>
      <c r="AI48" s="165"/>
      <c r="AJ48" s="165"/>
      <c r="AK48" s="167"/>
      <c r="AL48" s="146"/>
      <c r="AM48" s="147"/>
      <c r="AN48" s="59"/>
    </row>
    <row r="49" spans="1:40" ht="13.5">
      <c r="A49" s="160" t="s">
        <v>202</v>
      </c>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90">
        <f>SUM(AL15:AM48)</f>
        <v>0</v>
      </c>
      <c r="AM49" s="91"/>
      <c r="AN49" s="59"/>
    </row>
    <row r="50" spans="1:40" ht="15" customHeight="1" thickBot="1">
      <c r="A50" s="162"/>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92"/>
      <c r="AM50" s="93"/>
      <c r="AN50" s="59"/>
    </row>
    <row r="51" spans="1:40" ht="13.5">
      <c r="A51" s="115" t="s">
        <v>193</v>
      </c>
      <c r="B51" s="116" t="s">
        <v>146</v>
      </c>
      <c r="C51" s="116"/>
      <c r="D51" s="116"/>
      <c r="E51" s="116"/>
      <c r="F51" s="116"/>
      <c r="G51" s="116"/>
      <c r="H51" s="116"/>
      <c r="I51" s="116"/>
      <c r="J51" s="116"/>
      <c r="K51" s="116"/>
      <c r="L51" s="117">
        <v>7</v>
      </c>
      <c r="M51" s="117"/>
      <c r="N51" s="118"/>
      <c r="O51" s="106" t="s">
        <v>147</v>
      </c>
      <c r="P51" s="107"/>
      <c r="Q51" s="107"/>
      <c r="R51" s="107"/>
      <c r="S51" s="107"/>
      <c r="T51" s="97"/>
      <c r="U51" s="98"/>
      <c r="V51" s="98"/>
      <c r="W51" s="98"/>
      <c r="X51" s="98"/>
      <c r="Y51" s="99"/>
      <c r="Z51" s="97"/>
      <c r="AA51" s="98"/>
      <c r="AB51" s="98"/>
      <c r="AC51" s="98"/>
      <c r="AD51" s="98"/>
      <c r="AE51" s="99"/>
      <c r="AF51" s="97"/>
      <c r="AG51" s="98"/>
      <c r="AH51" s="98"/>
      <c r="AI51" s="98"/>
      <c r="AJ51" s="98"/>
      <c r="AK51" s="159"/>
      <c r="AL51" s="110">
        <f>IF(AND(N51="レ",T51="",Z51="",AF51=""),L51*1,IF(AND(N51="",T51="レ",Z51="",AF51=""),L51*3,IF(AND(N51="",T51="",Z51="レ",AF51=""),L51*5,IF(AND(N51="",T51="",Z51="",AF51="レ"),L51*8,""))))</f>
      </c>
      <c r="AM51" s="111"/>
      <c r="AN51" s="59"/>
    </row>
    <row r="52" spans="1:40" ht="13.5">
      <c r="A52" s="80"/>
      <c r="B52" s="88"/>
      <c r="C52" s="88"/>
      <c r="D52" s="88"/>
      <c r="E52" s="88"/>
      <c r="F52" s="88"/>
      <c r="G52" s="88"/>
      <c r="H52" s="88"/>
      <c r="I52" s="88"/>
      <c r="J52" s="88"/>
      <c r="K52" s="88"/>
      <c r="L52" s="114"/>
      <c r="M52" s="114"/>
      <c r="N52" s="118"/>
      <c r="O52" s="96"/>
      <c r="P52" s="89"/>
      <c r="Q52" s="89"/>
      <c r="R52" s="89"/>
      <c r="S52" s="89"/>
      <c r="T52" s="100"/>
      <c r="U52" s="101"/>
      <c r="V52" s="101"/>
      <c r="W52" s="101"/>
      <c r="X52" s="101"/>
      <c r="Y52" s="102"/>
      <c r="Z52" s="100"/>
      <c r="AA52" s="101"/>
      <c r="AB52" s="101"/>
      <c r="AC52" s="101"/>
      <c r="AD52" s="101"/>
      <c r="AE52" s="102"/>
      <c r="AF52" s="100"/>
      <c r="AG52" s="101"/>
      <c r="AH52" s="101"/>
      <c r="AI52" s="101"/>
      <c r="AJ52" s="101"/>
      <c r="AK52" s="129"/>
      <c r="AL52" s="86"/>
      <c r="AM52" s="87"/>
      <c r="AN52" s="59"/>
    </row>
    <row r="53" spans="1:40" ht="13.5">
      <c r="A53" s="80"/>
      <c r="B53" s="88"/>
      <c r="C53" s="88"/>
      <c r="D53" s="88"/>
      <c r="E53" s="88"/>
      <c r="F53" s="88"/>
      <c r="G53" s="88"/>
      <c r="H53" s="88"/>
      <c r="I53" s="88"/>
      <c r="J53" s="88"/>
      <c r="K53" s="88"/>
      <c r="L53" s="114"/>
      <c r="M53" s="114"/>
      <c r="N53" s="119"/>
      <c r="O53" s="96"/>
      <c r="P53" s="89"/>
      <c r="Q53" s="89"/>
      <c r="R53" s="89"/>
      <c r="S53" s="89"/>
      <c r="T53" s="103"/>
      <c r="U53" s="104"/>
      <c r="V53" s="104"/>
      <c r="W53" s="104"/>
      <c r="X53" s="104"/>
      <c r="Y53" s="105"/>
      <c r="Z53" s="103"/>
      <c r="AA53" s="104"/>
      <c r="AB53" s="104"/>
      <c r="AC53" s="104"/>
      <c r="AD53" s="104"/>
      <c r="AE53" s="105"/>
      <c r="AF53" s="103"/>
      <c r="AG53" s="104"/>
      <c r="AH53" s="104"/>
      <c r="AI53" s="104"/>
      <c r="AJ53" s="104"/>
      <c r="AK53" s="130"/>
      <c r="AL53" s="86"/>
      <c r="AM53" s="87"/>
      <c r="AN53" s="59"/>
    </row>
    <row r="54" spans="1:40" ht="13.5">
      <c r="A54" s="80" t="s">
        <v>194</v>
      </c>
      <c r="B54" s="88" t="s">
        <v>195</v>
      </c>
      <c r="C54" s="88"/>
      <c r="D54" s="88"/>
      <c r="E54" s="88"/>
      <c r="F54" s="88"/>
      <c r="G54" s="88"/>
      <c r="H54" s="88"/>
      <c r="I54" s="88"/>
      <c r="J54" s="88"/>
      <c r="K54" s="88"/>
      <c r="L54" s="114">
        <v>5</v>
      </c>
      <c r="M54" s="114"/>
      <c r="N54" s="156"/>
      <c r="O54" s="96" t="s">
        <v>149</v>
      </c>
      <c r="P54" s="89"/>
      <c r="Q54" s="89"/>
      <c r="R54" s="89"/>
      <c r="S54" s="89"/>
      <c r="T54" s="156"/>
      <c r="U54" s="96" t="s">
        <v>150</v>
      </c>
      <c r="V54" s="89"/>
      <c r="W54" s="89"/>
      <c r="X54" s="89"/>
      <c r="Y54" s="89"/>
      <c r="Z54" s="156"/>
      <c r="AA54" s="96" t="s">
        <v>151</v>
      </c>
      <c r="AB54" s="89"/>
      <c r="AC54" s="89"/>
      <c r="AD54" s="89"/>
      <c r="AE54" s="89"/>
      <c r="AF54" s="123"/>
      <c r="AG54" s="124"/>
      <c r="AH54" s="124"/>
      <c r="AI54" s="124"/>
      <c r="AJ54" s="124"/>
      <c r="AK54" s="128"/>
      <c r="AL54" s="86">
        <f>IF(AND(N54="レ",T54="",Z54="",AF54=""),L54*1,IF(AND(N54="",T54="レ",Z54="",AF54=""),L54*3,IF(AND(N54="",T54="",Z54="レ",AF54=""),L54*5,IF(AND(N54="",T54="",Z54="",AF54="レ"),L54*8,""))))</f>
      </c>
      <c r="AM54" s="87"/>
      <c r="AN54" s="59"/>
    </row>
    <row r="55" spans="1:40" ht="13.5">
      <c r="A55" s="80"/>
      <c r="B55" s="88"/>
      <c r="C55" s="88"/>
      <c r="D55" s="88"/>
      <c r="E55" s="88"/>
      <c r="F55" s="88"/>
      <c r="G55" s="88"/>
      <c r="H55" s="88"/>
      <c r="I55" s="88"/>
      <c r="J55" s="88"/>
      <c r="K55" s="88"/>
      <c r="L55" s="114"/>
      <c r="M55" s="114"/>
      <c r="N55" s="118"/>
      <c r="O55" s="96"/>
      <c r="P55" s="89"/>
      <c r="Q55" s="89"/>
      <c r="R55" s="89"/>
      <c r="S55" s="89"/>
      <c r="T55" s="118"/>
      <c r="U55" s="96"/>
      <c r="V55" s="89"/>
      <c r="W55" s="89"/>
      <c r="X55" s="89"/>
      <c r="Y55" s="89"/>
      <c r="Z55" s="118"/>
      <c r="AA55" s="96"/>
      <c r="AB55" s="89"/>
      <c r="AC55" s="89"/>
      <c r="AD55" s="89"/>
      <c r="AE55" s="89"/>
      <c r="AF55" s="100"/>
      <c r="AG55" s="101"/>
      <c r="AH55" s="101"/>
      <c r="AI55" s="101"/>
      <c r="AJ55" s="101"/>
      <c r="AK55" s="129"/>
      <c r="AL55" s="86"/>
      <c r="AM55" s="87"/>
      <c r="AN55" s="59"/>
    </row>
    <row r="56" spans="1:40" ht="13.5">
      <c r="A56" s="80"/>
      <c r="B56" s="88"/>
      <c r="C56" s="88"/>
      <c r="D56" s="88"/>
      <c r="E56" s="88"/>
      <c r="F56" s="88"/>
      <c r="G56" s="88"/>
      <c r="H56" s="88"/>
      <c r="I56" s="88"/>
      <c r="J56" s="88"/>
      <c r="K56" s="88"/>
      <c r="L56" s="114"/>
      <c r="M56" s="114"/>
      <c r="N56" s="118"/>
      <c r="O56" s="96"/>
      <c r="P56" s="89"/>
      <c r="Q56" s="89"/>
      <c r="R56" s="89"/>
      <c r="S56" s="89"/>
      <c r="T56" s="118"/>
      <c r="U56" s="96"/>
      <c r="V56" s="89"/>
      <c r="W56" s="89"/>
      <c r="X56" s="89"/>
      <c r="Y56" s="89"/>
      <c r="Z56" s="118"/>
      <c r="AA56" s="96"/>
      <c r="AB56" s="89"/>
      <c r="AC56" s="89"/>
      <c r="AD56" s="89"/>
      <c r="AE56" s="89"/>
      <c r="AF56" s="100"/>
      <c r="AG56" s="101"/>
      <c r="AH56" s="101"/>
      <c r="AI56" s="101"/>
      <c r="AJ56" s="101"/>
      <c r="AK56" s="129"/>
      <c r="AL56" s="86">
        <f>IF(AND(N56="レ",T56="",Z56="",AF56=""),L56*1,IF(AND(N56="",T56="レ",Z56="",AF56=""),L56*3,IF(AND(N56="",T56="",Z56="レ",AF56=""),L56*5,IF(AND(N56="",T56="",Z56="",AF56="レ"),L56*8,""))))</f>
      </c>
      <c r="AM56" s="87"/>
      <c r="AN56" s="59"/>
    </row>
    <row r="57" spans="1:40" ht="14.25" thickBot="1">
      <c r="A57" s="120"/>
      <c r="B57" s="121"/>
      <c r="C57" s="121"/>
      <c r="D57" s="121"/>
      <c r="E57" s="121"/>
      <c r="F57" s="121"/>
      <c r="G57" s="121"/>
      <c r="H57" s="121"/>
      <c r="I57" s="121"/>
      <c r="J57" s="121"/>
      <c r="K57" s="121"/>
      <c r="L57" s="122"/>
      <c r="M57" s="122"/>
      <c r="N57" s="118"/>
      <c r="O57" s="157"/>
      <c r="P57" s="158"/>
      <c r="Q57" s="158"/>
      <c r="R57" s="158"/>
      <c r="S57" s="158"/>
      <c r="T57" s="118"/>
      <c r="U57" s="157"/>
      <c r="V57" s="158"/>
      <c r="W57" s="158"/>
      <c r="X57" s="158"/>
      <c r="Y57" s="158"/>
      <c r="Z57" s="118"/>
      <c r="AA57" s="157"/>
      <c r="AB57" s="158"/>
      <c r="AC57" s="158"/>
      <c r="AD57" s="158"/>
      <c r="AE57" s="158"/>
      <c r="AF57" s="164"/>
      <c r="AG57" s="165"/>
      <c r="AH57" s="165"/>
      <c r="AI57" s="165"/>
      <c r="AJ57" s="165"/>
      <c r="AK57" s="167"/>
      <c r="AL57" s="146"/>
      <c r="AM57" s="147"/>
      <c r="AN57" s="59"/>
    </row>
    <row r="58" spans="1:40" ht="13.5">
      <c r="A58" s="160" t="s">
        <v>201</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90">
        <f>SUM(AL51:AM57)</f>
        <v>0</v>
      </c>
      <c r="AM58" s="91"/>
      <c r="AN58" s="59"/>
    </row>
    <row r="59" spans="1:40" ht="15" customHeight="1" thickBot="1">
      <c r="A59" s="16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92"/>
      <c r="AM59" s="93"/>
      <c r="AN59" s="59"/>
    </row>
    <row r="60" spans="1:39" ht="13.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row>
    <row r="61" spans="1:39" ht="13.5">
      <c r="A61" s="58"/>
      <c r="B61" s="58"/>
      <c r="C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row>
    <row r="64" spans="1:39" ht="13.5">
      <c r="A64" s="58"/>
      <c r="B64" s="58"/>
      <c r="C64" s="58"/>
      <c r="D64" s="58"/>
      <c r="E64" s="58"/>
      <c r="F64" s="58"/>
      <c r="G64" s="58"/>
      <c r="H64" s="58"/>
      <c r="I64" s="58"/>
      <c r="J64" s="58"/>
      <c r="K64" s="58"/>
      <c r="L64" s="58"/>
      <c r="M64" s="58"/>
      <c r="N64" s="58"/>
      <c r="O64" s="58"/>
      <c r="P64" s="58"/>
      <c r="Q64" s="94"/>
      <c r="R64" s="94"/>
      <c r="S64" s="58"/>
      <c r="T64" s="58"/>
      <c r="U64" s="58"/>
      <c r="V64" s="58"/>
      <c r="W64" s="58"/>
      <c r="X64" s="58"/>
      <c r="Y64" s="58"/>
      <c r="Z64" s="58"/>
      <c r="AA64" s="58"/>
      <c r="AB64" s="95"/>
      <c r="AC64" s="95"/>
      <c r="AD64" s="95"/>
      <c r="AE64" s="95"/>
      <c r="AF64" s="95"/>
      <c r="AG64" s="95"/>
      <c r="AH64" s="95"/>
      <c r="AI64" s="95"/>
      <c r="AJ64" s="95"/>
      <c r="AK64" s="95"/>
      <c r="AL64" s="95"/>
      <c r="AM64" s="58"/>
    </row>
  </sheetData>
  <sheetProtection/>
  <mergeCells count="160">
    <mergeCell ref="V2:Z3"/>
    <mergeCell ref="V1:Z1"/>
    <mergeCell ref="AA1:AK1"/>
    <mergeCell ref="AF15:AK17"/>
    <mergeCell ref="AF40:AK42"/>
    <mergeCell ref="Z21:Z23"/>
    <mergeCell ref="AA21:AE23"/>
    <mergeCell ref="N11:AK12"/>
    <mergeCell ref="U15:Y17"/>
    <mergeCell ref="N13:S13"/>
    <mergeCell ref="AQ37:AR39"/>
    <mergeCell ref="AF24:AK26"/>
    <mergeCell ref="AF27:AK30"/>
    <mergeCell ref="T27:T30"/>
    <mergeCell ref="U27:Y30"/>
    <mergeCell ref="Z27:Z30"/>
    <mergeCell ref="AA27:AE30"/>
    <mergeCell ref="U34:Y36"/>
    <mergeCell ref="Z34:Z36"/>
    <mergeCell ref="AA34:AE36"/>
    <mergeCell ref="AL54:AM57"/>
    <mergeCell ref="AL58:AM59"/>
    <mergeCell ref="A49:AK50"/>
    <mergeCell ref="A58:AK59"/>
    <mergeCell ref="N46:S48"/>
    <mergeCell ref="AF46:AK48"/>
    <mergeCell ref="A54:A57"/>
    <mergeCell ref="AF54:AK57"/>
    <mergeCell ref="U46:Y48"/>
    <mergeCell ref="L54:M57"/>
    <mergeCell ref="B43:K45"/>
    <mergeCell ref="L43:M45"/>
    <mergeCell ref="T43:T45"/>
    <mergeCell ref="Z54:Z57"/>
    <mergeCell ref="U54:Y57"/>
    <mergeCell ref="Z51:AE53"/>
    <mergeCell ref="U43:Y45"/>
    <mergeCell ref="N43:S45"/>
    <mergeCell ref="AA54:AE57"/>
    <mergeCell ref="B54:K57"/>
    <mergeCell ref="N54:N57"/>
    <mergeCell ref="O54:S57"/>
    <mergeCell ref="T54:T57"/>
    <mergeCell ref="AA46:AE48"/>
    <mergeCell ref="AF13:AK13"/>
    <mergeCell ref="AF14:AK14"/>
    <mergeCell ref="U24:Y26"/>
    <mergeCell ref="AF51:AK53"/>
    <mergeCell ref="AG37:AK39"/>
    <mergeCell ref="AF34:AF36"/>
    <mergeCell ref="AG34:AK36"/>
    <mergeCell ref="AF43:AK45"/>
    <mergeCell ref="Z14:AE14"/>
    <mergeCell ref="AL37:AM39"/>
    <mergeCell ref="T34:T36"/>
    <mergeCell ref="O34:S36"/>
    <mergeCell ref="Z15:Z17"/>
    <mergeCell ref="AL15:AM17"/>
    <mergeCell ref="O40:S42"/>
    <mergeCell ref="T40:T42"/>
    <mergeCell ref="AL46:AM48"/>
    <mergeCell ref="AF21:AF23"/>
    <mergeCell ref="AG21:AK23"/>
    <mergeCell ref="Z43:Z45"/>
    <mergeCell ref="AA43:AE45"/>
    <mergeCell ref="AA37:AE39"/>
    <mergeCell ref="AF37:AF39"/>
    <mergeCell ref="Z46:Z48"/>
    <mergeCell ref="T31:AK33"/>
    <mergeCell ref="U40:Y42"/>
    <mergeCell ref="AL27:AM30"/>
    <mergeCell ref="A31:A33"/>
    <mergeCell ref="B31:K33"/>
    <mergeCell ref="L31:M33"/>
    <mergeCell ref="A27:A30"/>
    <mergeCell ref="B27:K30"/>
    <mergeCell ref="AL31:AM33"/>
    <mergeCell ref="N31:S33"/>
    <mergeCell ref="Z24:Z26"/>
    <mergeCell ref="AA24:AE26"/>
    <mergeCell ref="T24:T26"/>
    <mergeCell ref="N14:S14"/>
    <mergeCell ref="T13:Y13"/>
    <mergeCell ref="T14:Y14"/>
    <mergeCell ref="AA15:AE17"/>
    <mergeCell ref="T18:T20"/>
    <mergeCell ref="U18:Y20"/>
    <mergeCell ref="Z13:AE13"/>
    <mergeCell ref="AF18:AK20"/>
    <mergeCell ref="AA18:AE20"/>
    <mergeCell ref="AL18:AM20"/>
    <mergeCell ref="A24:A26"/>
    <mergeCell ref="B24:K26"/>
    <mergeCell ref="L24:M26"/>
    <mergeCell ref="N24:N26"/>
    <mergeCell ref="O24:S26"/>
    <mergeCell ref="AL24:AM26"/>
    <mergeCell ref="B21:K23"/>
    <mergeCell ref="L21:M23"/>
    <mergeCell ref="N21:N23"/>
    <mergeCell ref="O21:S23"/>
    <mergeCell ref="AL21:AM23"/>
    <mergeCell ref="T21:T23"/>
    <mergeCell ref="U21:Y23"/>
    <mergeCell ref="A15:A17"/>
    <mergeCell ref="B15:K17"/>
    <mergeCell ref="L15:M17"/>
    <mergeCell ref="N15:N17"/>
    <mergeCell ref="O15:S17"/>
    <mergeCell ref="T15:T17"/>
    <mergeCell ref="N34:N36"/>
    <mergeCell ref="B40:K42"/>
    <mergeCell ref="Z18:Z20"/>
    <mergeCell ref="N18:S20"/>
    <mergeCell ref="A18:A20"/>
    <mergeCell ref="L18:M20"/>
    <mergeCell ref="A21:A23"/>
    <mergeCell ref="L27:M30"/>
    <mergeCell ref="N27:N30"/>
    <mergeCell ref="O27:S30"/>
    <mergeCell ref="L40:M42"/>
    <mergeCell ref="A51:A53"/>
    <mergeCell ref="B51:K53"/>
    <mergeCell ref="L51:M53"/>
    <mergeCell ref="N51:N53"/>
    <mergeCell ref="A46:A48"/>
    <mergeCell ref="B46:K48"/>
    <mergeCell ref="L46:M48"/>
    <mergeCell ref="A43:A45"/>
    <mergeCell ref="N40:N42"/>
    <mergeCell ref="Z40:Z42"/>
    <mergeCell ref="A40:A42"/>
    <mergeCell ref="U37:Y39"/>
    <mergeCell ref="A37:A39"/>
    <mergeCell ref="B37:K39"/>
    <mergeCell ref="L37:M39"/>
    <mergeCell ref="O37:S39"/>
    <mergeCell ref="T37:T39"/>
    <mergeCell ref="Z37:Z39"/>
    <mergeCell ref="N37:N39"/>
    <mergeCell ref="AL49:AM50"/>
    <mergeCell ref="Q64:R64"/>
    <mergeCell ref="AB64:AL64"/>
    <mergeCell ref="AA40:AE42"/>
    <mergeCell ref="AL40:AM42"/>
    <mergeCell ref="T51:Y53"/>
    <mergeCell ref="O51:S53"/>
    <mergeCell ref="T46:T48"/>
    <mergeCell ref="AL43:AM45"/>
    <mergeCell ref="AL51:AM53"/>
    <mergeCell ref="A5:AM6"/>
    <mergeCell ref="A8:AM9"/>
    <mergeCell ref="A11:K14"/>
    <mergeCell ref="L11:M14"/>
    <mergeCell ref="AL11:AM14"/>
    <mergeCell ref="AL34:AM36"/>
    <mergeCell ref="B18:K20"/>
    <mergeCell ref="A34:A36"/>
    <mergeCell ref="B34:K36"/>
    <mergeCell ref="L34:M36"/>
  </mergeCells>
  <dataValidations count="2">
    <dataValidation type="list" allowBlank="1" showInputMessage="1" sqref="T54:T57 N51:N57 Z54:Z57 Z34:Z48 N34:N42 AF34:AF39 T34:T48 AF21:AF23 Z15:Z30 T15:T30 N21:N30 N15:N17">
      <formula1>"レ"</formula1>
    </dataValidation>
    <dataValidation type="list" allowBlank="1" showInputMessage="1" sqref="N31:S33">
      <formula1>投与期間</formula1>
    </dataValidation>
  </dataValidations>
  <hyperlinks>
    <hyperlink ref="AQ21" location="'書式20-1-1・記入上の注意事項'!J1" display="記入上の注意シートへ"/>
    <hyperlink ref="AQ32" location="'書式20-1-1・ポイント算出早見表（投与期間）'!A8" display="ポイント算出早見表シートへ"/>
    <hyperlink ref="AP2" location="'書式20-1経費算定書'!BA2" display="経費算定書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BK51"/>
  <sheetViews>
    <sheetView view="pageBreakPreview" zoomScale="115" zoomScaleSheetLayoutView="115" zoomScalePageLayoutView="0" workbookViewId="0" topLeftCell="A1">
      <selection activeCell="AG35" sqref="AG35:AH35"/>
    </sheetView>
  </sheetViews>
  <sheetFormatPr defaultColWidth="2.375" defaultRowHeight="21" customHeight="1"/>
  <cols>
    <col min="1" max="4" width="2.125" style="0" customWidth="1"/>
    <col min="5" max="25" width="2.375" style="0" customWidth="1"/>
    <col min="26" max="26" width="2.25390625" style="0" customWidth="1"/>
    <col min="27" max="27" width="2.75390625" style="0" customWidth="1"/>
    <col min="28" max="28" width="2.625" style="0" customWidth="1"/>
    <col min="29" max="30" width="2.50390625" style="0" customWidth="1"/>
    <col min="31" max="32" width="2.375" style="0" customWidth="1"/>
    <col min="33" max="33" width="2.625" style="0" customWidth="1"/>
    <col min="34" max="34" width="2.50390625" style="0" customWidth="1"/>
    <col min="35" max="35" width="2.625" style="0" customWidth="1"/>
    <col min="36" max="43" width="2.375" style="0" customWidth="1"/>
    <col min="44" max="44" width="3.00390625" style="0" customWidth="1"/>
    <col min="45" max="46" width="2.125" style="0" customWidth="1"/>
    <col min="47" max="49" width="2.375" style="0" customWidth="1"/>
    <col min="50" max="50" width="3.625" style="0" customWidth="1"/>
  </cols>
  <sheetData>
    <row r="1" spans="1:49" s="1" customFormat="1" ht="21" customHeight="1" thickBot="1">
      <c r="A1" s="1" t="s">
        <v>2</v>
      </c>
      <c r="AF1" s="283" t="s">
        <v>3</v>
      </c>
      <c r="AG1" s="284"/>
      <c r="AH1" s="284"/>
      <c r="AI1" s="285"/>
      <c r="AJ1" s="265"/>
      <c r="AK1" s="266"/>
      <c r="AL1" s="266"/>
      <c r="AM1" s="266"/>
      <c r="AN1" s="266"/>
      <c r="AO1" s="266"/>
      <c r="AP1" s="266"/>
      <c r="AQ1" s="266"/>
      <c r="AR1" s="266"/>
      <c r="AS1" s="266"/>
      <c r="AT1" s="266"/>
      <c r="AU1" s="266"/>
      <c r="AV1" s="266"/>
      <c r="AW1" s="267"/>
    </row>
    <row r="2" spans="32:53" s="1" customFormat="1" ht="21" customHeight="1">
      <c r="AF2" s="286" t="s">
        <v>4</v>
      </c>
      <c r="AG2" s="287"/>
      <c r="AH2" s="287"/>
      <c r="AI2" s="288"/>
      <c r="AJ2" s="259" t="s">
        <v>27</v>
      </c>
      <c r="AK2" s="260"/>
      <c r="AL2" s="260"/>
      <c r="AM2" s="260"/>
      <c r="AN2" s="260"/>
      <c r="AO2" s="260"/>
      <c r="AP2" s="260"/>
      <c r="AQ2" s="260"/>
      <c r="AR2" s="260"/>
      <c r="AS2" s="260"/>
      <c r="AT2" s="260"/>
      <c r="AU2" s="260"/>
      <c r="AV2" s="260"/>
      <c r="AW2" s="261"/>
      <c r="BA2" s="75" t="s">
        <v>247</v>
      </c>
    </row>
    <row r="3" spans="32:49" s="1" customFormat="1" ht="21" customHeight="1" thickBot="1">
      <c r="AF3" s="289"/>
      <c r="AG3" s="290"/>
      <c r="AH3" s="290"/>
      <c r="AI3" s="291"/>
      <c r="AJ3" s="262" t="s">
        <v>78</v>
      </c>
      <c r="AK3" s="263"/>
      <c r="AL3" s="263"/>
      <c r="AM3" s="263"/>
      <c r="AN3" s="263"/>
      <c r="AO3" s="263"/>
      <c r="AP3" s="263"/>
      <c r="AQ3" s="263"/>
      <c r="AR3" s="263"/>
      <c r="AS3" s="263"/>
      <c r="AT3" s="263"/>
      <c r="AU3" s="263"/>
      <c r="AV3" s="263"/>
      <c r="AW3" s="264"/>
    </row>
    <row r="4" spans="36:47" s="1" customFormat="1" ht="21" customHeight="1">
      <c r="AJ4" s="4" t="s">
        <v>29</v>
      </c>
      <c r="AK4" s="4"/>
      <c r="AL4" s="235"/>
      <c r="AM4" s="235"/>
      <c r="AN4" s="235"/>
      <c r="AO4" s="24" t="s">
        <v>65</v>
      </c>
      <c r="AP4" s="235"/>
      <c r="AQ4" s="236"/>
      <c r="AR4" s="4" t="s">
        <v>66</v>
      </c>
      <c r="AS4" s="235"/>
      <c r="AT4" s="236"/>
      <c r="AU4" s="4" t="s">
        <v>67</v>
      </c>
    </row>
    <row r="5" spans="2:52" s="1" customFormat="1" ht="21" customHeight="1">
      <c r="B5" s="9"/>
      <c r="C5" s="9"/>
      <c r="D5" s="9"/>
      <c r="E5" s="9"/>
      <c r="F5" s="9"/>
      <c r="G5" s="9"/>
      <c r="H5" s="9"/>
      <c r="I5" s="9"/>
      <c r="J5" s="22" t="s">
        <v>68</v>
      </c>
      <c r="K5" s="9"/>
      <c r="L5" s="9"/>
      <c r="N5" s="9"/>
      <c r="O5" s="9"/>
      <c r="P5" s="9"/>
      <c r="Q5" s="9"/>
      <c r="S5" s="9"/>
      <c r="T5" s="9"/>
      <c r="U5" s="9"/>
      <c r="V5" s="9"/>
      <c r="W5" s="9"/>
      <c r="X5" s="22" t="s">
        <v>79</v>
      </c>
      <c r="Y5" s="240" t="s">
        <v>99</v>
      </c>
      <c r="Z5" s="241"/>
      <c r="AA5" s="241"/>
      <c r="AB5" s="198"/>
      <c r="AC5" s="198"/>
      <c r="AD5" s="40" t="s">
        <v>100</v>
      </c>
      <c r="AE5" s="242" t="s">
        <v>101</v>
      </c>
      <c r="AF5" s="243"/>
      <c r="AG5" s="243"/>
      <c r="AH5" s="244"/>
      <c r="AI5" s="198"/>
      <c r="AJ5" s="9" t="s">
        <v>102</v>
      </c>
      <c r="AK5" s="9"/>
      <c r="AL5" s="9"/>
      <c r="AM5" s="9"/>
      <c r="AN5" s="9"/>
      <c r="AO5" s="9"/>
      <c r="AP5" s="9"/>
      <c r="AQ5" s="9"/>
      <c r="AR5" s="9"/>
      <c r="AS5" s="9"/>
      <c r="AT5" s="9"/>
      <c r="AU5" s="9"/>
      <c r="AV5" s="9"/>
      <c r="AW5" s="9"/>
      <c r="AX5" s="9"/>
      <c r="AZ5" s="1" t="s">
        <v>243</v>
      </c>
    </row>
    <row r="6" s="1" customFormat="1" ht="10.5" customHeight="1"/>
    <row r="7" spans="1:53" s="1" customFormat="1" ht="21" customHeight="1">
      <c r="A7" s="1" t="s">
        <v>5</v>
      </c>
      <c r="BA7" s="75" t="s">
        <v>238</v>
      </c>
    </row>
    <row r="8" s="1" customFormat="1" ht="21" customHeight="1">
      <c r="AD8" s="1" t="s">
        <v>6</v>
      </c>
    </row>
    <row r="9" spans="31:53" s="1" customFormat="1" ht="21" customHeight="1">
      <c r="AE9" s="1" t="s">
        <v>30</v>
      </c>
      <c r="AI9" s="238"/>
      <c r="AJ9" s="239"/>
      <c r="AK9" s="239"/>
      <c r="AL9" s="239"/>
      <c r="AM9" s="239"/>
      <c r="AN9" s="239"/>
      <c r="AO9" s="239"/>
      <c r="AP9" s="239"/>
      <c r="AQ9" s="239"/>
      <c r="AR9" s="239"/>
      <c r="AS9" s="239"/>
      <c r="AT9" s="239"/>
      <c r="AU9" s="239"/>
      <c r="AV9" s="239"/>
      <c r="AW9" s="239"/>
      <c r="AX9" s="239"/>
      <c r="BA9" s="75" t="s">
        <v>242</v>
      </c>
    </row>
    <row r="10" spans="31:48" s="1" customFormat="1" ht="21" customHeight="1">
      <c r="AE10" s="1" t="s">
        <v>70</v>
      </c>
      <c r="AI10" s="238"/>
      <c r="AJ10" s="238"/>
      <c r="AK10" s="238"/>
      <c r="AL10" s="238"/>
      <c r="AM10" s="238"/>
      <c r="AN10" s="238"/>
      <c r="AO10" s="238"/>
      <c r="AP10" s="238"/>
      <c r="AQ10" s="238"/>
      <c r="AR10" s="238"/>
      <c r="AS10" s="238"/>
      <c r="AT10" s="238"/>
      <c r="AU10" s="238"/>
      <c r="AV10" s="1" t="s">
        <v>69</v>
      </c>
    </row>
    <row r="11" s="1" customFormat="1" ht="21" customHeight="1">
      <c r="AD11" s="1" t="s">
        <v>7</v>
      </c>
    </row>
    <row r="12" spans="31:48" s="1" customFormat="1" ht="21" customHeight="1">
      <c r="AE12" s="1" t="s">
        <v>71</v>
      </c>
      <c r="AI12" s="207"/>
      <c r="AJ12" s="207"/>
      <c r="AK12" s="207"/>
      <c r="AL12" s="207"/>
      <c r="AM12" s="207"/>
      <c r="AN12" s="207"/>
      <c r="AO12" s="207"/>
      <c r="AP12" s="207"/>
      <c r="AQ12" s="207"/>
      <c r="AR12" s="207"/>
      <c r="AS12" s="207"/>
      <c r="AT12" s="207"/>
      <c r="AU12" s="207"/>
      <c r="AV12" s="1" t="s">
        <v>69</v>
      </c>
    </row>
    <row r="13" spans="1:49" s="1" customFormat="1" ht="28.5" customHeight="1">
      <c r="A13" s="1" t="s">
        <v>31</v>
      </c>
      <c r="J13" s="20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row>
    <row r="14" spans="1:49" s="1" customFormat="1" ht="21" customHeight="1">
      <c r="A14" s="1" t="s">
        <v>32</v>
      </c>
      <c r="F14" s="3"/>
      <c r="J14" s="3" t="s">
        <v>91</v>
      </c>
      <c r="K14" s="3"/>
      <c r="L14" s="180"/>
      <c r="M14" s="181"/>
      <c r="N14" s="181"/>
      <c r="O14" s="181"/>
      <c r="P14" s="181"/>
      <c r="Q14" s="181"/>
      <c r="R14" s="181"/>
      <c r="S14" s="197" t="s">
        <v>92</v>
      </c>
      <c r="T14" s="197"/>
      <c r="U14" s="198"/>
      <c r="V14" s="198"/>
      <c r="W14" s="180"/>
      <c r="X14" s="368"/>
      <c r="Y14" s="368"/>
      <c r="Z14" s="368"/>
      <c r="AA14" s="368"/>
      <c r="AB14" s="368"/>
      <c r="AC14" s="181"/>
      <c r="AD14" s="30"/>
      <c r="AE14" s="30"/>
      <c r="AF14" s="30"/>
      <c r="AG14" s="31"/>
      <c r="AH14" s="31"/>
      <c r="AI14" s="31"/>
      <c r="AJ14" s="3"/>
      <c r="AK14" s="3"/>
      <c r="AL14" s="3"/>
      <c r="AM14" s="3"/>
      <c r="AN14" s="3"/>
      <c r="AO14" s="3"/>
      <c r="AP14" s="3"/>
      <c r="AQ14" s="3"/>
      <c r="AR14" s="3"/>
      <c r="AS14" s="3"/>
      <c r="AT14" s="3"/>
      <c r="AU14" s="3"/>
      <c r="AV14" s="3"/>
      <c r="AW14" s="3"/>
    </row>
    <row r="15" spans="1:49" s="1" customFormat="1" ht="21" customHeight="1">
      <c r="A15" s="1" t="s">
        <v>33</v>
      </c>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row>
    <row r="16" s="1" customFormat="1" ht="21" customHeight="1">
      <c r="A16" s="1" t="s">
        <v>8</v>
      </c>
    </row>
    <row r="17" spans="1:50" s="1" customFormat="1" ht="21" customHeight="1">
      <c r="A17" s="224" t="s">
        <v>9</v>
      </c>
      <c r="B17" s="224"/>
      <c r="C17" s="224"/>
      <c r="D17" s="224"/>
      <c r="E17" s="224" t="s">
        <v>10</v>
      </c>
      <c r="F17" s="224"/>
      <c r="G17" s="224"/>
      <c r="H17" s="224"/>
      <c r="I17" s="224"/>
      <c r="J17" s="224"/>
      <c r="K17" s="224"/>
      <c r="L17" s="224"/>
      <c r="M17" s="224"/>
      <c r="N17" s="224"/>
      <c r="O17" s="224"/>
      <c r="P17" s="224"/>
      <c r="Q17" s="224"/>
      <c r="R17" s="224"/>
      <c r="S17" s="224"/>
      <c r="T17" s="224"/>
      <c r="U17" s="224"/>
      <c r="V17" s="224"/>
      <c r="W17" s="211" t="s">
        <v>11</v>
      </c>
      <c r="X17" s="212"/>
      <c r="Y17" s="212"/>
      <c r="Z17" s="212"/>
      <c r="AA17" s="212"/>
      <c r="AB17" s="211" t="s">
        <v>55</v>
      </c>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26"/>
    </row>
    <row r="18" spans="1:50" s="1" customFormat="1" ht="21" customHeight="1">
      <c r="A18" s="247" t="s">
        <v>13</v>
      </c>
      <c r="B18" s="248"/>
      <c r="C18" s="248"/>
      <c r="D18" s="249"/>
      <c r="E18" s="256" t="s">
        <v>38</v>
      </c>
      <c r="F18" s="257"/>
      <c r="G18" s="257"/>
      <c r="H18" s="257"/>
      <c r="I18" s="257"/>
      <c r="J18" s="257"/>
      <c r="K18" s="257"/>
      <c r="L18" s="257"/>
      <c r="M18" s="257"/>
      <c r="N18" s="257"/>
      <c r="O18" s="257"/>
      <c r="P18" s="257"/>
      <c r="Q18" s="257"/>
      <c r="R18" s="257"/>
      <c r="S18" s="257"/>
      <c r="T18" s="257"/>
      <c r="U18" s="257"/>
      <c r="V18" s="258"/>
      <c r="W18" s="268">
        <f>IF(J13="",0,AB18*AH18)</f>
        <v>0</v>
      </c>
      <c r="X18" s="269"/>
      <c r="Y18" s="269"/>
      <c r="Z18" s="269"/>
      <c r="AA18" s="269"/>
      <c r="AB18" s="343">
        <v>150000</v>
      </c>
      <c r="AC18" s="344"/>
      <c r="AD18" s="344"/>
      <c r="AE18" s="344"/>
      <c r="AF18" s="10" t="s">
        <v>44</v>
      </c>
      <c r="AG18" s="10"/>
      <c r="AH18" s="345">
        <v>1.08</v>
      </c>
      <c r="AI18" s="345"/>
      <c r="AN18" s="13"/>
      <c r="AO18" s="10"/>
      <c r="AP18" s="10"/>
      <c r="AQ18" s="10"/>
      <c r="AR18" s="10"/>
      <c r="AS18" s="10"/>
      <c r="AT18" s="10"/>
      <c r="AU18" s="10"/>
      <c r="AV18" s="10"/>
      <c r="AW18" s="10"/>
      <c r="AX18" s="11"/>
    </row>
    <row r="19" spans="1:50" s="1" customFormat="1" ht="17.25" customHeight="1">
      <c r="A19" s="250"/>
      <c r="B19" s="251"/>
      <c r="C19" s="251"/>
      <c r="D19" s="252"/>
      <c r="E19" s="246" t="s">
        <v>39</v>
      </c>
      <c r="F19" s="246"/>
      <c r="G19" s="246"/>
      <c r="H19" s="246"/>
      <c r="I19" s="246"/>
      <c r="J19" s="246"/>
      <c r="K19" s="246"/>
      <c r="L19" s="246"/>
      <c r="M19" s="246"/>
      <c r="N19" s="246"/>
      <c r="O19" s="246"/>
      <c r="P19" s="246"/>
      <c r="Q19" s="246"/>
      <c r="R19" s="246"/>
      <c r="S19" s="246"/>
      <c r="T19" s="246"/>
      <c r="U19" s="246"/>
      <c r="V19" s="246"/>
      <c r="W19" s="273">
        <v>0</v>
      </c>
      <c r="X19" s="274"/>
      <c r="Y19" s="274"/>
      <c r="Z19" s="274"/>
      <c r="AA19" s="275"/>
      <c r="AB19" s="369" t="s">
        <v>45</v>
      </c>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70"/>
    </row>
    <row r="20" spans="1:50" s="1" customFormat="1" ht="17.25" customHeight="1">
      <c r="A20" s="250"/>
      <c r="B20" s="251"/>
      <c r="C20" s="251"/>
      <c r="D20" s="252"/>
      <c r="E20" s="246"/>
      <c r="F20" s="246"/>
      <c r="G20" s="246"/>
      <c r="H20" s="246"/>
      <c r="I20" s="246"/>
      <c r="J20" s="246"/>
      <c r="K20" s="246"/>
      <c r="L20" s="246"/>
      <c r="M20" s="246"/>
      <c r="N20" s="246"/>
      <c r="O20" s="246"/>
      <c r="P20" s="246"/>
      <c r="Q20" s="246"/>
      <c r="R20" s="246"/>
      <c r="S20" s="246"/>
      <c r="T20" s="246"/>
      <c r="U20" s="246"/>
      <c r="V20" s="246"/>
      <c r="W20" s="276"/>
      <c r="X20" s="277"/>
      <c r="Y20" s="277"/>
      <c r="Z20" s="277"/>
      <c r="AA20" s="278"/>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2"/>
    </row>
    <row r="21" spans="1:50" s="1" customFormat="1" ht="21" customHeight="1">
      <c r="A21" s="250"/>
      <c r="B21" s="251"/>
      <c r="C21" s="251"/>
      <c r="D21" s="252"/>
      <c r="E21" s="246" t="s">
        <v>40</v>
      </c>
      <c r="F21" s="246"/>
      <c r="G21" s="246"/>
      <c r="H21" s="246"/>
      <c r="I21" s="246"/>
      <c r="J21" s="246"/>
      <c r="K21" s="246"/>
      <c r="L21" s="246"/>
      <c r="M21" s="246"/>
      <c r="N21" s="246"/>
      <c r="O21" s="246"/>
      <c r="P21" s="246"/>
      <c r="Q21" s="246"/>
      <c r="R21" s="246"/>
      <c r="S21" s="246"/>
      <c r="T21" s="246"/>
      <c r="U21" s="246"/>
      <c r="V21" s="246"/>
      <c r="W21" s="271">
        <v>0</v>
      </c>
      <c r="X21" s="272"/>
      <c r="Y21" s="272"/>
      <c r="Z21" s="272"/>
      <c r="AA21" s="272"/>
      <c r="AB21" s="256" t="s">
        <v>14</v>
      </c>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s="1" customFormat="1" ht="21" customHeight="1">
      <c r="A22" s="250"/>
      <c r="B22" s="251"/>
      <c r="C22" s="251"/>
      <c r="D22" s="252"/>
      <c r="E22" s="246" t="s">
        <v>41</v>
      </c>
      <c r="F22" s="246"/>
      <c r="G22" s="246"/>
      <c r="H22" s="246"/>
      <c r="I22" s="246"/>
      <c r="J22" s="246"/>
      <c r="K22" s="246"/>
      <c r="L22" s="246"/>
      <c r="M22" s="246"/>
      <c r="N22" s="246"/>
      <c r="O22" s="246"/>
      <c r="P22" s="246"/>
      <c r="Q22" s="246"/>
      <c r="R22" s="246"/>
      <c r="S22" s="246"/>
      <c r="T22" s="246"/>
      <c r="U22" s="246"/>
      <c r="V22" s="246"/>
      <c r="W22" s="268">
        <f>IF(J13="",0,AB22*AG22)</f>
        <v>0</v>
      </c>
      <c r="X22" s="269"/>
      <c r="Y22" s="269"/>
      <c r="Z22" s="269"/>
      <c r="AA22" s="269"/>
      <c r="AB22" s="352">
        <v>50000</v>
      </c>
      <c r="AC22" s="353"/>
      <c r="AD22" s="353"/>
      <c r="AE22" s="212" t="s">
        <v>44</v>
      </c>
      <c r="AF22" s="212"/>
      <c r="AG22" s="257">
        <v>1.08</v>
      </c>
      <c r="AH22" s="257"/>
      <c r="AI22" s="349"/>
      <c r="AJ22" s="3"/>
      <c r="AK22" s="3"/>
      <c r="AL22" s="3"/>
      <c r="AM22" s="10"/>
      <c r="AN22" s="10"/>
      <c r="AO22" s="10"/>
      <c r="AP22" s="10"/>
      <c r="AQ22" s="10"/>
      <c r="AR22" s="10"/>
      <c r="AS22" s="10"/>
      <c r="AT22" s="10"/>
      <c r="AU22" s="10"/>
      <c r="AV22" s="10"/>
      <c r="AW22" s="10"/>
      <c r="AX22" s="11"/>
    </row>
    <row r="23" spans="1:50" s="1" customFormat="1" ht="21" customHeight="1">
      <c r="A23" s="250"/>
      <c r="B23" s="251"/>
      <c r="C23" s="251"/>
      <c r="D23" s="252"/>
      <c r="E23" s="246" t="s">
        <v>42</v>
      </c>
      <c r="F23" s="246"/>
      <c r="G23" s="246"/>
      <c r="H23" s="246"/>
      <c r="I23" s="246"/>
      <c r="J23" s="246"/>
      <c r="K23" s="246"/>
      <c r="L23" s="246"/>
      <c r="M23" s="246"/>
      <c r="N23" s="246"/>
      <c r="O23" s="246"/>
      <c r="P23" s="246"/>
      <c r="Q23" s="246"/>
      <c r="R23" s="246"/>
      <c r="S23" s="246"/>
      <c r="T23" s="246"/>
      <c r="U23" s="246"/>
      <c r="V23" s="246"/>
      <c r="W23" s="268">
        <f>IF(J13="",0,AB23*AH23*AM23)</f>
        <v>0</v>
      </c>
      <c r="X23" s="269"/>
      <c r="Y23" s="269"/>
      <c r="Z23" s="269"/>
      <c r="AA23" s="269"/>
      <c r="AB23" s="346">
        <f>'書式20-1-1・ﾎﾟｲﾝﾄ算出表'!AL58</f>
        <v>0</v>
      </c>
      <c r="AC23" s="347"/>
      <c r="AD23" s="348" t="s">
        <v>80</v>
      </c>
      <c r="AE23" s="349"/>
      <c r="AF23" s="349"/>
      <c r="AG23" s="349"/>
      <c r="AH23" s="350">
        <v>8000</v>
      </c>
      <c r="AI23" s="351"/>
      <c r="AJ23" s="351"/>
      <c r="AK23" s="10" t="s">
        <v>61</v>
      </c>
      <c r="AL23" s="25"/>
      <c r="AM23" s="257">
        <v>1.08</v>
      </c>
      <c r="AN23" s="257"/>
      <c r="AO23" s="257"/>
      <c r="AP23" s="3"/>
      <c r="AQ23" s="10"/>
      <c r="AR23" s="10"/>
      <c r="AS23" s="10"/>
      <c r="AT23" s="10"/>
      <c r="AU23" s="10"/>
      <c r="AV23" s="10"/>
      <c r="AW23" s="10"/>
      <c r="AX23" s="11"/>
    </row>
    <row r="24" spans="1:50" s="1" customFormat="1" ht="21" customHeight="1">
      <c r="A24" s="250"/>
      <c r="B24" s="251"/>
      <c r="C24" s="251"/>
      <c r="D24" s="252"/>
      <c r="E24" s="246" t="s">
        <v>43</v>
      </c>
      <c r="F24" s="246"/>
      <c r="G24" s="246"/>
      <c r="H24" s="246"/>
      <c r="I24" s="246"/>
      <c r="J24" s="246"/>
      <c r="K24" s="246"/>
      <c r="L24" s="246"/>
      <c r="M24" s="246"/>
      <c r="N24" s="246"/>
      <c r="O24" s="246"/>
      <c r="P24" s="246"/>
      <c r="Q24" s="246"/>
      <c r="R24" s="246"/>
      <c r="S24" s="246"/>
      <c r="T24" s="246"/>
      <c r="U24" s="246"/>
      <c r="V24" s="246"/>
      <c r="W24" s="270">
        <f>ROUNDDOWN((SUM(W18:AA23)*0.2),0)</f>
        <v>0</v>
      </c>
      <c r="X24" s="269"/>
      <c r="Y24" s="269"/>
      <c r="Z24" s="269"/>
      <c r="AA24" s="269"/>
      <c r="AB24" s="256" t="s">
        <v>49</v>
      </c>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8"/>
    </row>
    <row r="25" spans="1:50" s="1" customFormat="1" ht="21" customHeight="1">
      <c r="A25" s="253"/>
      <c r="B25" s="254"/>
      <c r="C25" s="254"/>
      <c r="D25" s="255"/>
      <c r="E25" s="245" t="s">
        <v>48</v>
      </c>
      <c r="F25" s="245"/>
      <c r="G25" s="245"/>
      <c r="H25" s="245"/>
      <c r="I25" s="245"/>
      <c r="J25" s="245"/>
      <c r="K25" s="245"/>
      <c r="L25" s="245"/>
      <c r="M25" s="245"/>
      <c r="N25" s="245"/>
      <c r="O25" s="245"/>
      <c r="P25" s="245"/>
      <c r="Q25" s="245"/>
      <c r="R25" s="245"/>
      <c r="S25" s="245"/>
      <c r="T25" s="245"/>
      <c r="U25" s="245"/>
      <c r="V25" s="245"/>
      <c r="W25" s="268">
        <f>SUM(W18:AA24)</f>
        <v>0</v>
      </c>
      <c r="X25" s="269"/>
      <c r="Y25" s="269"/>
      <c r="Z25" s="269"/>
      <c r="AA25" s="269"/>
      <c r="AB25" s="256" t="s">
        <v>50</v>
      </c>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8"/>
    </row>
    <row r="26" spans="1:50" s="1" customFormat="1" ht="21" customHeight="1">
      <c r="A26" s="292" t="s">
        <v>52</v>
      </c>
      <c r="B26" s="293"/>
      <c r="C26" s="293"/>
      <c r="D26" s="293"/>
      <c r="E26" s="293"/>
      <c r="F26" s="293"/>
      <c r="G26" s="293"/>
      <c r="H26" s="293"/>
      <c r="I26" s="293"/>
      <c r="J26" s="293"/>
      <c r="K26" s="293"/>
      <c r="L26" s="293"/>
      <c r="M26" s="293"/>
      <c r="N26" s="293"/>
      <c r="O26" s="293"/>
      <c r="P26" s="293"/>
      <c r="Q26" s="293"/>
      <c r="R26" s="293"/>
      <c r="S26" s="293"/>
      <c r="T26" s="293"/>
      <c r="U26" s="293"/>
      <c r="V26" s="294"/>
      <c r="W26" s="268">
        <f>ROUNDDOWN(W25*0.3,0)</f>
        <v>0</v>
      </c>
      <c r="X26" s="269"/>
      <c r="Y26" s="269"/>
      <c r="Z26" s="269"/>
      <c r="AA26" s="269"/>
      <c r="AB26" s="213" t="s">
        <v>51</v>
      </c>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s="1" customFormat="1" ht="21" customHeight="1">
      <c r="A27" s="34"/>
      <c r="B27" s="35"/>
      <c r="C27" s="35"/>
      <c r="D27" s="35"/>
      <c r="E27" s="35"/>
      <c r="F27" s="35"/>
      <c r="G27" s="35"/>
      <c r="H27" s="35"/>
      <c r="I27" s="36"/>
      <c r="J27" s="212" t="s">
        <v>15</v>
      </c>
      <c r="K27" s="212"/>
      <c r="L27" s="212"/>
      <c r="M27" s="212"/>
      <c r="N27" s="212"/>
      <c r="O27" s="212"/>
      <c r="P27" s="212"/>
      <c r="Q27" s="212"/>
      <c r="R27" s="212"/>
      <c r="S27" s="212"/>
      <c r="T27" s="212"/>
      <c r="U27" s="212"/>
      <c r="V27" s="226"/>
      <c r="W27" s="199">
        <f>AB28*AG28*AM28*AS28*M29</f>
        <v>0</v>
      </c>
      <c r="X27" s="200"/>
      <c r="Y27" s="200"/>
      <c r="Z27" s="200"/>
      <c r="AA27" s="200"/>
      <c r="AB27" s="307" t="s">
        <v>16</v>
      </c>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s="1" customFormat="1" ht="21" customHeight="1">
      <c r="A28" s="213"/>
      <c r="B28" s="214"/>
      <c r="C28" s="214"/>
      <c r="D28" s="214"/>
      <c r="E28" s="214"/>
      <c r="F28" s="214"/>
      <c r="G28" s="214"/>
      <c r="H28" s="214"/>
      <c r="I28" s="215"/>
      <c r="J28" s="226" t="s">
        <v>34</v>
      </c>
      <c r="K28" s="224"/>
      <c r="L28" s="224"/>
      <c r="M28" s="224" t="s">
        <v>35</v>
      </c>
      <c r="N28" s="224"/>
      <c r="O28" s="211"/>
      <c r="P28" s="297" t="s">
        <v>0</v>
      </c>
      <c r="Q28" s="224"/>
      <c r="R28" s="224"/>
      <c r="S28" s="224" t="s">
        <v>1</v>
      </c>
      <c r="T28" s="224"/>
      <c r="U28" s="224"/>
      <c r="V28" s="224"/>
      <c r="W28" s="201"/>
      <c r="X28" s="202"/>
      <c r="Y28" s="202"/>
      <c r="Z28" s="202"/>
      <c r="AA28" s="202"/>
      <c r="AB28" s="304">
        <v>250000</v>
      </c>
      <c r="AC28" s="305"/>
      <c r="AD28" s="305"/>
      <c r="AE28" s="197" t="s">
        <v>44</v>
      </c>
      <c r="AF28" s="197"/>
      <c r="AG28" s="306">
        <v>1.08</v>
      </c>
      <c r="AH28" s="306"/>
      <c r="AI28" s="8" t="s">
        <v>46</v>
      </c>
      <c r="AJ28" s="197" t="s">
        <v>47</v>
      </c>
      <c r="AK28" s="197"/>
      <c r="AL28" s="197"/>
      <c r="AM28" s="197">
        <v>1.2</v>
      </c>
      <c r="AN28" s="197"/>
      <c r="AO28" s="354" t="s">
        <v>73</v>
      </c>
      <c r="AP28" s="354"/>
      <c r="AQ28" s="354"/>
      <c r="AR28" s="354"/>
      <c r="AS28" s="197">
        <v>1.3</v>
      </c>
      <c r="AT28" s="197"/>
      <c r="AU28" s="16" t="s">
        <v>72</v>
      </c>
      <c r="AV28" s="3"/>
      <c r="AW28" s="3"/>
      <c r="AX28" s="5"/>
    </row>
    <row r="29" spans="1:63" s="1" customFormat="1" ht="21" customHeight="1" thickBot="1">
      <c r="A29" s="41"/>
      <c r="B29" s="33"/>
      <c r="C29" s="33"/>
      <c r="D29" s="33"/>
      <c r="E29" s="33"/>
      <c r="F29" s="33"/>
      <c r="G29" s="33"/>
      <c r="H29" s="33"/>
      <c r="I29" s="43"/>
      <c r="J29" s="295"/>
      <c r="K29" s="296"/>
      <c r="L29" s="296"/>
      <c r="M29" s="296"/>
      <c r="N29" s="296"/>
      <c r="O29" s="315"/>
      <c r="P29" s="316"/>
      <c r="Q29" s="317"/>
      <c r="R29" s="317"/>
      <c r="S29" s="224" t="s">
        <v>28</v>
      </c>
      <c r="T29" s="224"/>
      <c r="U29" s="224"/>
      <c r="V29" s="224"/>
      <c r="W29" s="203"/>
      <c r="X29" s="204"/>
      <c r="Y29" s="204"/>
      <c r="Z29" s="204"/>
      <c r="AA29" s="204"/>
      <c r="AB29" s="14"/>
      <c r="AC29" s="15"/>
      <c r="AD29" s="15"/>
      <c r="AE29" s="15"/>
      <c r="AF29" s="2"/>
      <c r="AG29" s="2"/>
      <c r="AH29" s="2"/>
      <c r="AI29" s="2"/>
      <c r="AJ29" s="2"/>
      <c r="AK29" s="2"/>
      <c r="AL29" s="2"/>
      <c r="AM29" s="2"/>
      <c r="AN29" s="15"/>
      <c r="AO29" s="15"/>
      <c r="AP29" s="2"/>
      <c r="AQ29" s="15"/>
      <c r="AR29" s="2"/>
      <c r="AS29" s="2"/>
      <c r="AT29" s="2"/>
      <c r="AU29" s="20"/>
      <c r="AV29" s="20"/>
      <c r="AW29" s="20"/>
      <c r="AX29" s="21"/>
      <c r="BB29" s="16"/>
      <c r="BC29" s="3"/>
      <c r="BD29" s="16"/>
      <c r="BE29" s="16"/>
      <c r="BF29" s="16"/>
      <c r="BG29" s="16"/>
      <c r="BH29" s="16"/>
      <c r="BI29" s="3"/>
      <c r="BK29" s="12"/>
    </row>
    <row r="30" spans="1:61" s="1" customFormat="1" ht="21" customHeight="1" thickBot="1">
      <c r="A30" s="44"/>
      <c r="B30" s="45"/>
      <c r="C30" s="45"/>
      <c r="D30" s="45"/>
      <c r="E30" s="45"/>
      <c r="F30" s="45"/>
      <c r="G30" s="45"/>
      <c r="H30" s="45"/>
      <c r="I30" s="46"/>
      <c r="J30" s="216" t="s">
        <v>103</v>
      </c>
      <c r="K30" s="217"/>
      <c r="L30" s="217"/>
      <c r="M30" s="217"/>
      <c r="N30" s="217"/>
      <c r="O30" s="217"/>
      <c r="P30" s="217"/>
      <c r="Q30" s="217"/>
      <c r="R30" s="217"/>
      <c r="S30" s="217"/>
      <c r="T30" s="217"/>
      <c r="U30" s="217"/>
      <c r="V30" s="218"/>
      <c r="W30" s="312">
        <f>W25+W26+W27</f>
        <v>0</v>
      </c>
      <c r="X30" s="313"/>
      <c r="Y30" s="313"/>
      <c r="Z30" s="313"/>
      <c r="AA30" s="314"/>
      <c r="AB30" s="310" t="s">
        <v>54</v>
      </c>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c r="BB30" s="3"/>
      <c r="BC30" s="3"/>
      <c r="BD30" s="3"/>
      <c r="BE30" s="3"/>
      <c r="BF30" s="3"/>
      <c r="BG30" s="3"/>
      <c r="BH30" s="3"/>
      <c r="BI30" s="3"/>
    </row>
    <row r="31" spans="1:50" s="1" customFormat="1" ht="14.25" customHeight="1">
      <c r="A31" s="219" t="s">
        <v>104</v>
      </c>
      <c r="B31" s="220"/>
      <c r="C31" s="220"/>
      <c r="D31" s="220"/>
      <c r="E31" s="220"/>
      <c r="F31" s="220"/>
      <c r="G31" s="220"/>
      <c r="H31" s="220"/>
      <c r="I31" s="221"/>
      <c r="J31" s="228" t="s">
        <v>21</v>
      </c>
      <c r="K31" s="228"/>
      <c r="L31" s="228"/>
      <c r="M31" s="228"/>
      <c r="N31" s="228"/>
      <c r="O31" s="228"/>
      <c r="P31" s="228"/>
      <c r="Q31" s="228"/>
      <c r="R31" s="228"/>
      <c r="S31" s="228"/>
      <c r="T31" s="228"/>
      <c r="U31" s="228"/>
      <c r="V31" s="228"/>
      <c r="W31" s="299" t="s">
        <v>22</v>
      </c>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300"/>
    </row>
    <row r="32" spans="1:50" s="1" customFormat="1" ht="14.25" customHeight="1">
      <c r="A32" s="222"/>
      <c r="B32" s="223"/>
      <c r="C32" s="223"/>
      <c r="D32" s="223"/>
      <c r="E32" s="223"/>
      <c r="F32" s="223"/>
      <c r="G32" s="223"/>
      <c r="H32" s="223"/>
      <c r="I32" s="221"/>
      <c r="J32" s="224" t="s">
        <v>17</v>
      </c>
      <c r="K32" s="224"/>
      <c r="L32" s="224"/>
      <c r="M32" s="224" t="s">
        <v>18</v>
      </c>
      <c r="N32" s="224"/>
      <c r="O32" s="225"/>
      <c r="P32" s="226" t="s">
        <v>19</v>
      </c>
      <c r="Q32" s="224"/>
      <c r="R32" s="224"/>
      <c r="S32" s="224" t="s">
        <v>20</v>
      </c>
      <c r="T32" s="224"/>
      <c r="U32" s="224"/>
      <c r="V32" s="224"/>
      <c r="W32" s="301"/>
      <c r="X32" s="191"/>
      <c r="Y32" s="191"/>
      <c r="Z32" s="191"/>
      <c r="AA32" s="191"/>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300"/>
    </row>
    <row r="33" spans="1:50" s="1" customFormat="1" ht="21" customHeight="1">
      <c r="A33" s="37"/>
      <c r="B33" s="38"/>
      <c r="C33" s="38"/>
      <c r="D33" s="38"/>
      <c r="E33" s="38"/>
      <c r="F33" s="38"/>
      <c r="G33" s="38"/>
      <c r="H33" s="38"/>
      <c r="I33" s="39"/>
      <c r="J33" s="282">
        <f>IF($J$29="","",J29+1)</f>
      </c>
      <c r="K33" s="282"/>
      <c r="L33" s="282"/>
      <c r="M33" s="318"/>
      <c r="N33" s="318"/>
      <c r="O33" s="319"/>
      <c r="P33" s="330"/>
      <c r="Q33" s="318"/>
      <c r="R33" s="318"/>
      <c r="S33" s="282" t="s">
        <v>36</v>
      </c>
      <c r="T33" s="282"/>
      <c r="U33" s="282"/>
      <c r="V33" s="282"/>
      <c r="W33" s="302">
        <f>AB33*AG33*AM33*AS33*(M33+P33)</f>
        <v>0</v>
      </c>
      <c r="X33" s="303"/>
      <c r="Y33" s="303"/>
      <c r="Z33" s="303"/>
      <c r="AA33" s="303"/>
      <c r="AB33" s="205">
        <v>250000</v>
      </c>
      <c r="AC33" s="206"/>
      <c r="AD33" s="206"/>
      <c r="AE33" s="298" t="s">
        <v>44</v>
      </c>
      <c r="AF33" s="298"/>
      <c r="AG33" s="322">
        <v>1.08</v>
      </c>
      <c r="AH33" s="322"/>
      <c r="AI33" s="23" t="s">
        <v>46</v>
      </c>
      <c r="AJ33" s="298" t="s">
        <v>47</v>
      </c>
      <c r="AK33" s="298"/>
      <c r="AL33" s="298"/>
      <c r="AM33" s="298">
        <v>1.2</v>
      </c>
      <c r="AN33" s="298"/>
      <c r="AO33" s="182" t="s">
        <v>73</v>
      </c>
      <c r="AP33" s="182"/>
      <c r="AQ33" s="182"/>
      <c r="AR33" s="182"/>
      <c r="AS33" s="298">
        <v>1.3</v>
      </c>
      <c r="AT33" s="298"/>
      <c r="AU33" s="17" t="s">
        <v>72</v>
      </c>
      <c r="AV33" s="28"/>
      <c r="AW33" s="28"/>
      <c r="AX33" s="27"/>
    </row>
    <row r="34" spans="1:50" s="1" customFormat="1" ht="21" customHeight="1">
      <c r="A34" s="213"/>
      <c r="B34" s="214"/>
      <c r="C34" s="214"/>
      <c r="D34" s="214"/>
      <c r="E34" s="214"/>
      <c r="F34" s="214"/>
      <c r="G34" s="214"/>
      <c r="H34" s="214"/>
      <c r="I34" s="215"/>
      <c r="J34" s="282">
        <f>IF($J$29="","",J33+1)</f>
      </c>
      <c r="K34" s="282"/>
      <c r="L34" s="282"/>
      <c r="M34" s="320"/>
      <c r="N34" s="320"/>
      <c r="O34" s="321"/>
      <c r="P34" s="331"/>
      <c r="Q34" s="320"/>
      <c r="R34" s="320"/>
      <c r="S34" s="227" t="s">
        <v>23</v>
      </c>
      <c r="T34" s="227"/>
      <c r="U34" s="227"/>
      <c r="V34" s="227"/>
      <c r="W34" s="279">
        <f>AB34*AG34*AM34*AS34*(M34+P34)</f>
        <v>0</v>
      </c>
      <c r="X34" s="280"/>
      <c r="Y34" s="280"/>
      <c r="Z34" s="280"/>
      <c r="AA34" s="281"/>
      <c r="AB34" s="232">
        <v>250000</v>
      </c>
      <c r="AC34" s="233"/>
      <c r="AD34" s="233"/>
      <c r="AE34" s="179" t="s">
        <v>44</v>
      </c>
      <c r="AF34" s="179"/>
      <c r="AG34" s="234">
        <v>1.08</v>
      </c>
      <c r="AH34" s="234"/>
      <c r="AI34" s="26" t="s">
        <v>46</v>
      </c>
      <c r="AJ34" s="179" t="s">
        <v>47</v>
      </c>
      <c r="AK34" s="179"/>
      <c r="AL34" s="179"/>
      <c r="AM34" s="179">
        <v>1.2</v>
      </c>
      <c r="AN34" s="179"/>
      <c r="AO34" s="229" t="s">
        <v>73</v>
      </c>
      <c r="AP34" s="229"/>
      <c r="AQ34" s="229"/>
      <c r="AR34" s="229"/>
      <c r="AS34" s="179">
        <v>1.3</v>
      </c>
      <c r="AT34" s="179"/>
      <c r="AU34" s="18" t="s">
        <v>72</v>
      </c>
      <c r="AV34" s="19"/>
      <c r="AW34" s="19"/>
      <c r="AX34" s="27"/>
    </row>
    <row r="35" spans="1:50" s="1" customFormat="1" ht="21" customHeight="1">
      <c r="A35" s="41"/>
      <c r="B35" s="42"/>
      <c r="C35" s="42"/>
      <c r="D35" s="42"/>
      <c r="E35" s="42"/>
      <c r="F35" s="42"/>
      <c r="G35" s="42"/>
      <c r="H35" s="42"/>
      <c r="I35" s="43"/>
      <c r="J35" s="282">
        <f>IF($J$29="","",J34+1)</f>
      </c>
      <c r="K35" s="282"/>
      <c r="L35" s="282"/>
      <c r="M35" s="320"/>
      <c r="N35" s="320"/>
      <c r="O35" s="321"/>
      <c r="P35" s="331"/>
      <c r="Q35" s="320"/>
      <c r="R35" s="320"/>
      <c r="S35" s="227" t="s">
        <v>24</v>
      </c>
      <c r="T35" s="227"/>
      <c r="U35" s="227"/>
      <c r="V35" s="227"/>
      <c r="W35" s="279">
        <f>AB35*AG35*AM35*AS35*(M35+P35)</f>
        <v>0</v>
      </c>
      <c r="X35" s="280"/>
      <c r="Y35" s="280"/>
      <c r="Z35" s="280"/>
      <c r="AA35" s="281"/>
      <c r="AB35" s="232">
        <v>250000</v>
      </c>
      <c r="AC35" s="233"/>
      <c r="AD35" s="233"/>
      <c r="AE35" s="179" t="s">
        <v>44</v>
      </c>
      <c r="AF35" s="179"/>
      <c r="AG35" s="234">
        <v>1.1</v>
      </c>
      <c r="AH35" s="234"/>
      <c r="AI35" s="26" t="s">
        <v>46</v>
      </c>
      <c r="AJ35" s="179" t="s">
        <v>47</v>
      </c>
      <c r="AK35" s="179"/>
      <c r="AL35" s="179"/>
      <c r="AM35" s="179">
        <v>1.2</v>
      </c>
      <c r="AN35" s="179"/>
      <c r="AO35" s="229" t="s">
        <v>73</v>
      </c>
      <c r="AP35" s="229"/>
      <c r="AQ35" s="229"/>
      <c r="AR35" s="229"/>
      <c r="AS35" s="179">
        <v>1.3</v>
      </c>
      <c r="AT35" s="179"/>
      <c r="AU35" s="18" t="s">
        <v>72</v>
      </c>
      <c r="AV35" s="19"/>
      <c r="AW35" s="19"/>
      <c r="AX35" s="27"/>
    </row>
    <row r="36" spans="1:50" s="1" customFormat="1" ht="21" customHeight="1" thickBot="1">
      <c r="A36" s="6"/>
      <c r="B36" s="2"/>
      <c r="C36" s="2"/>
      <c r="D36" s="2"/>
      <c r="E36" s="2"/>
      <c r="F36" s="2"/>
      <c r="G36" s="2"/>
      <c r="H36" s="2"/>
      <c r="I36" s="7"/>
      <c r="J36" s="282">
        <f>IF($J$29="","",J35+1)</f>
      </c>
      <c r="K36" s="282"/>
      <c r="L36" s="282"/>
      <c r="M36" s="328"/>
      <c r="N36" s="328"/>
      <c r="O36" s="329"/>
      <c r="P36" s="332"/>
      <c r="Q36" s="328"/>
      <c r="R36" s="328"/>
      <c r="S36" s="333" t="s">
        <v>25</v>
      </c>
      <c r="T36" s="333"/>
      <c r="U36" s="333"/>
      <c r="V36" s="333"/>
      <c r="W36" s="230">
        <f>AB36*AG36*AM36*AS36*(M36+P36)</f>
        <v>0</v>
      </c>
      <c r="X36" s="231"/>
      <c r="Y36" s="231"/>
      <c r="Z36" s="231"/>
      <c r="AA36" s="231"/>
      <c r="AB36" s="208">
        <v>250000</v>
      </c>
      <c r="AC36" s="209"/>
      <c r="AD36" s="209"/>
      <c r="AE36" s="191" t="s">
        <v>44</v>
      </c>
      <c r="AF36" s="191"/>
      <c r="AG36" s="210">
        <v>1.1</v>
      </c>
      <c r="AH36" s="210"/>
      <c r="AI36" s="20" t="s">
        <v>46</v>
      </c>
      <c r="AJ36" s="191" t="s">
        <v>47</v>
      </c>
      <c r="AK36" s="191"/>
      <c r="AL36" s="191"/>
      <c r="AM36" s="191">
        <v>1.2</v>
      </c>
      <c r="AN36" s="191"/>
      <c r="AO36" s="367" t="s">
        <v>73</v>
      </c>
      <c r="AP36" s="367"/>
      <c r="AQ36" s="367"/>
      <c r="AR36" s="367"/>
      <c r="AS36" s="191">
        <v>1.3</v>
      </c>
      <c r="AT36" s="191"/>
      <c r="AU36" s="15" t="s">
        <v>72</v>
      </c>
      <c r="AV36" s="2"/>
      <c r="AW36" s="2"/>
      <c r="AX36" s="29"/>
    </row>
    <row r="37" spans="1:50" s="1" customFormat="1" ht="21" customHeight="1" thickBot="1">
      <c r="A37" s="323" t="s">
        <v>105</v>
      </c>
      <c r="B37" s="216"/>
      <c r="C37" s="216"/>
      <c r="D37" s="216"/>
      <c r="E37" s="216"/>
      <c r="F37" s="216"/>
      <c r="G37" s="216"/>
      <c r="H37" s="216"/>
      <c r="I37" s="216"/>
      <c r="J37" s="216"/>
      <c r="K37" s="216"/>
      <c r="L37" s="216"/>
      <c r="M37" s="216"/>
      <c r="N37" s="216"/>
      <c r="O37" s="216"/>
      <c r="P37" s="216"/>
      <c r="Q37" s="216"/>
      <c r="R37" s="216"/>
      <c r="S37" s="216"/>
      <c r="T37" s="216"/>
      <c r="U37" s="216"/>
      <c r="V37" s="324"/>
      <c r="W37" s="192">
        <f>W33+W34+W35+W36</f>
        <v>0</v>
      </c>
      <c r="X37" s="193"/>
      <c r="Y37" s="193"/>
      <c r="Z37" s="193"/>
      <c r="AA37" s="193"/>
      <c r="AB37" s="194" t="s">
        <v>74</v>
      </c>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6"/>
    </row>
    <row r="38" spans="1:50" s="1" customFormat="1" ht="21" customHeight="1" thickBot="1">
      <c r="A38" s="325" t="s">
        <v>95</v>
      </c>
      <c r="B38" s="326"/>
      <c r="C38" s="326"/>
      <c r="D38" s="326"/>
      <c r="E38" s="326"/>
      <c r="F38" s="326"/>
      <c r="G38" s="326"/>
      <c r="H38" s="326"/>
      <c r="I38" s="326"/>
      <c r="J38" s="326"/>
      <c r="K38" s="326"/>
      <c r="L38" s="326"/>
      <c r="M38" s="326"/>
      <c r="N38" s="326"/>
      <c r="O38" s="326"/>
      <c r="P38" s="326"/>
      <c r="Q38" s="326"/>
      <c r="R38" s="326"/>
      <c r="S38" s="326"/>
      <c r="T38" s="326"/>
      <c r="U38" s="326"/>
      <c r="V38" s="327"/>
      <c r="W38" s="192">
        <f>W30+W37</f>
        <v>0</v>
      </c>
      <c r="X38" s="193"/>
      <c r="Y38" s="193"/>
      <c r="Z38" s="193"/>
      <c r="AA38" s="193"/>
      <c r="AB38" s="176" t="s">
        <v>93</v>
      </c>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8"/>
    </row>
    <row r="39" s="1" customFormat="1" ht="17.25" customHeight="1">
      <c r="A39" s="1" t="s">
        <v>76</v>
      </c>
    </row>
    <row r="40" s="1" customFormat="1" ht="17.25" customHeight="1">
      <c r="A40" s="1" t="s">
        <v>77</v>
      </c>
    </row>
    <row r="41" s="1" customFormat="1" ht="21" customHeight="1"/>
    <row r="42" s="1" customFormat="1" ht="21" customHeight="1">
      <c r="A42" s="1" t="s">
        <v>250</v>
      </c>
    </row>
    <row r="43" spans="1:50" s="1" customFormat="1" ht="21" customHeight="1">
      <c r="A43" s="224" t="s">
        <v>9</v>
      </c>
      <c r="B43" s="224"/>
      <c r="C43" s="224"/>
      <c r="D43" s="224"/>
      <c r="E43" s="341" t="s">
        <v>10</v>
      </c>
      <c r="F43" s="341"/>
      <c r="G43" s="341"/>
      <c r="H43" s="341"/>
      <c r="I43" s="341"/>
      <c r="J43" s="341"/>
      <c r="K43" s="341"/>
      <c r="L43" s="341"/>
      <c r="M43" s="341"/>
      <c r="N43" s="341"/>
      <c r="O43" s="341"/>
      <c r="P43" s="211" t="s">
        <v>11</v>
      </c>
      <c r="Q43" s="212"/>
      <c r="R43" s="212"/>
      <c r="S43" s="212"/>
      <c r="T43" s="212"/>
      <c r="U43" s="224" t="s">
        <v>12</v>
      </c>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row>
    <row r="44" spans="1:50" s="1" customFormat="1" ht="15.75" customHeight="1">
      <c r="A44" s="247" t="s">
        <v>13</v>
      </c>
      <c r="B44" s="248"/>
      <c r="C44" s="248"/>
      <c r="D44" s="249"/>
      <c r="E44" s="307" t="s">
        <v>56</v>
      </c>
      <c r="F44" s="308"/>
      <c r="G44" s="308"/>
      <c r="H44" s="308"/>
      <c r="I44" s="308"/>
      <c r="J44" s="308"/>
      <c r="K44" s="308"/>
      <c r="L44" s="308"/>
      <c r="M44" s="308"/>
      <c r="N44" s="308"/>
      <c r="O44" s="309"/>
      <c r="P44" s="302">
        <f>ROUNDDOWN(U44*AA44*AF44*AI44,0)</f>
        <v>0</v>
      </c>
      <c r="Q44" s="303"/>
      <c r="R44" s="303"/>
      <c r="S44" s="303"/>
      <c r="T44" s="334"/>
      <c r="U44" s="359">
        <f>'書式20-1-1・ﾎﾟｲﾝﾄ算出表'!AL49</f>
        <v>0</v>
      </c>
      <c r="V44" s="360"/>
      <c r="W44" s="298" t="s">
        <v>62</v>
      </c>
      <c r="X44" s="298"/>
      <c r="Y44" s="298"/>
      <c r="Z44" s="298"/>
      <c r="AA44" s="363">
        <v>8000</v>
      </c>
      <c r="AB44" s="363"/>
      <c r="AC44" s="363"/>
      <c r="AD44" s="298" t="s">
        <v>61</v>
      </c>
      <c r="AE44" s="298"/>
      <c r="AF44" s="365">
        <v>1.08</v>
      </c>
      <c r="AG44" s="365"/>
      <c r="AH44" s="182" t="s">
        <v>106</v>
      </c>
      <c r="AI44" s="184">
        <v>1</v>
      </c>
      <c r="AJ44" s="185"/>
      <c r="AK44" s="187" t="s">
        <v>107</v>
      </c>
      <c r="AL44" s="188"/>
      <c r="AM44" s="188"/>
      <c r="AN44" s="188"/>
      <c r="AO44" s="188"/>
      <c r="AP44" s="188"/>
      <c r="AQ44" s="188"/>
      <c r="AR44" s="188"/>
      <c r="AS44" s="188"/>
      <c r="AT44" s="188"/>
      <c r="AU44" s="188"/>
      <c r="AV44" s="188"/>
      <c r="AW44" s="188"/>
      <c r="AX44" s="189"/>
    </row>
    <row r="45" spans="1:50" s="1" customFormat="1" ht="15.75" customHeight="1">
      <c r="A45" s="250"/>
      <c r="B45" s="251"/>
      <c r="C45" s="251"/>
      <c r="D45" s="252"/>
      <c r="E45" s="292" t="s">
        <v>83</v>
      </c>
      <c r="F45" s="293"/>
      <c r="G45" s="293"/>
      <c r="H45" s="293"/>
      <c r="I45" s="293"/>
      <c r="J45" s="293"/>
      <c r="K45" s="293"/>
      <c r="L45" s="293"/>
      <c r="M45" s="293"/>
      <c r="N45" s="293"/>
      <c r="O45" s="294"/>
      <c r="P45" s="335"/>
      <c r="Q45" s="336"/>
      <c r="R45" s="336"/>
      <c r="S45" s="336"/>
      <c r="T45" s="337"/>
      <c r="U45" s="361"/>
      <c r="V45" s="362"/>
      <c r="W45" s="191"/>
      <c r="X45" s="191"/>
      <c r="Y45" s="191"/>
      <c r="Z45" s="191"/>
      <c r="AA45" s="364"/>
      <c r="AB45" s="364"/>
      <c r="AC45" s="364"/>
      <c r="AD45" s="191"/>
      <c r="AE45" s="191"/>
      <c r="AF45" s="366"/>
      <c r="AG45" s="366"/>
      <c r="AH45" s="183"/>
      <c r="AI45" s="186"/>
      <c r="AJ45" s="186"/>
      <c r="AK45" s="183"/>
      <c r="AL45" s="183"/>
      <c r="AM45" s="183"/>
      <c r="AN45" s="183"/>
      <c r="AO45" s="183"/>
      <c r="AP45" s="183"/>
      <c r="AQ45" s="183"/>
      <c r="AR45" s="183"/>
      <c r="AS45" s="183"/>
      <c r="AT45" s="183"/>
      <c r="AU45" s="183"/>
      <c r="AV45" s="183"/>
      <c r="AW45" s="183"/>
      <c r="AX45" s="190"/>
    </row>
    <row r="46" spans="1:50" s="1" customFormat="1" ht="21" customHeight="1">
      <c r="A46" s="250"/>
      <c r="B46" s="251"/>
      <c r="C46" s="251"/>
      <c r="D46" s="252"/>
      <c r="E46" s="342" t="s">
        <v>57</v>
      </c>
      <c r="F46" s="342"/>
      <c r="G46" s="342"/>
      <c r="H46" s="342"/>
      <c r="I46" s="342"/>
      <c r="J46" s="342"/>
      <c r="K46" s="342"/>
      <c r="L46" s="342"/>
      <c r="M46" s="342"/>
      <c r="N46" s="342"/>
      <c r="O46" s="342"/>
      <c r="P46" s="335">
        <f>U46*Z46*AC46</f>
        <v>0</v>
      </c>
      <c r="Q46" s="336"/>
      <c r="R46" s="336"/>
      <c r="S46" s="336"/>
      <c r="T46" s="336"/>
      <c r="U46" s="338">
        <v>7000</v>
      </c>
      <c r="V46" s="339"/>
      <c r="W46" s="339"/>
      <c r="X46" s="212" t="s">
        <v>61</v>
      </c>
      <c r="Y46" s="212"/>
      <c r="Z46" s="355">
        <v>1.08</v>
      </c>
      <c r="AA46" s="355"/>
      <c r="AB46" s="10" t="s">
        <v>63</v>
      </c>
      <c r="AC46" s="340">
        <v>0</v>
      </c>
      <c r="AD46" s="340"/>
      <c r="AE46" s="356" t="s">
        <v>81</v>
      </c>
      <c r="AF46" s="357"/>
      <c r="AG46" s="357"/>
      <c r="AH46" s="357"/>
      <c r="AI46" s="357"/>
      <c r="AJ46" s="357"/>
      <c r="AK46" s="357"/>
      <c r="AL46" s="357"/>
      <c r="AM46" s="357"/>
      <c r="AN46" s="357"/>
      <c r="AO46" s="357"/>
      <c r="AP46" s="357"/>
      <c r="AQ46" s="357"/>
      <c r="AR46" s="357"/>
      <c r="AS46" s="357"/>
      <c r="AT46" s="357"/>
      <c r="AU46" s="357"/>
      <c r="AV46" s="357"/>
      <c r="AW46" s="357"/>
      <c r="AX46" s="358"/>
    </row>
    <row r="47" spans="1:50" s="1" customFormat="1" ht="21" customHeight="1">
      <c r="A47" s="250"/>
      <c r="B47" s="251"/>
      <c r="C47" s="251"/>
      <c r="D47" s="252"/>
      <c r="E47" s="246" t="s">
        <v>58</v>
      </c>
      <c r="F47" s="246"/>
      <c r="G47" s="246"/>
      <c r="H47" s="246"/>
      <c r="I47" s="246"/>
      <c r="J47" s="246"/>
      <c r="K47" s="246"/>
      <c r="L47" s="246"/>
      <c r="M47" s="246"/>
      <c r="N47" s="246"/>
      <c r="O47" s="246"/>
      <c r="P47" s="335">
        <f>ROUNDDOWN((P44+P46)*0.2,0)</f>
        <v>0</v>
      </c>
      <c r="Q47" s="336"/>
      <c r="R47" s="336"/>
      <c r="S47" s="336"/>
      <c r="T47" s="336"/>
      <c r="U47" s="256" t="s">
        <v>97</v>
      </c>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0" s="1" customFormat="1" ht="21" customHeight="1">
      <c r="A48" s="253"/>
      <c r="B48" s="254"/>
      <c r="C48" s="254"/>
      <c r="D48" s="255"/>
      <c r="E48" s="246" t="s">
        <v>59</v>
      </c>
      <c r="F48" s="246"/>
      <c r="G48" s="246"/>
      <c r="H48" s="246"/>
      <c r="I48" s="246"/>
      <c r="J48" s="246"/>
      <c r="K48" s="246"/>
      <c r="L48" s="246"/>
      <c r="M48" s="246"/>
      <c r="N48" s="246"/>
      <c r="O48" s="246"/>
      <c r="P48" s="335">
        <f>P44+P46+P47</f>
        <v>0</v>
      </c>
      <c r="Q48" s="336"/>
      <c r="R48" s="336"/>
      <c r="S48" s="336"/>
      <c r="T48" s="336"/>
      <c r="U48" s="256" t="s">
        <v>64</v>
      </c>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row>
    <row r="49" spans="1:50" s="1" customFormat="1" ht="21" customHeight="1">
      <c r="A49" s="246" t="s">
        <v>60</v>
      </c>
      <c r="B49" s="246"/>
      <c r="C49" s="246"/>
      <c r="D49" s="246"/>
      <c r="E49" s="246"/>
      <c r="F49" s="246"/>
      <c r="G49" s="246"/>
      <c r="H49" s="246"/>
      <c r="I49" s="246"/>
      <c r="J49" s="246"/>
      <c r="K49" s="246"/>
      <c r="L49" s="246"/>
      <c r="M49" s="246"/>
      <c r="N49" s="246"/>
      <c r="O49" s="246"/>
      <c r="P49" s="335">
        <f>ROUNDDOWN(P48*0.3,0)</f>
        <v>0</v>
      </c>
      <c r="Q49" s="336"/>
      <c r="R49" s="336"/>
      <c r="S49" s="336"/>
      <c r="T49" s="336"/>
      <c r="U49" s="256" t="s">
        <v>82</v>
      </c>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s="1" customFormat="1" ht="21" customHeight="1">
      <c r="A50" s="245" t="s">
        <v>98</v>
      </c>
      <c r="B50" s="245"/>
      <c r="C50" s="245"/>
      <c r="D50" s="245"/>
      <c r="E50" s="245"/>
      <c r="F50" s="245"/>
      <c r="G50" s="245"/>
      <c r="H50" s="245"/>
      <c r="I50" s="245"/>
      <c r="J50" s="245"/>
      <c r="K50" s="245"/>
      <c r="L50" s="245"/>
      <c r="M50" s="245"/>
      <c r="N50" s="245"/>
      <c r="O50" s="245"/>
      <c r="P50" s="335">
        <f>P48+P49</f>
        <v>0</v>
      </c>
      <c r="Q50" s="336"/>
      <c r="R50" s="336"/>
      <c r="S50" s="336"/>
      <c r="T50" s="336"/>
      <c r="U50" s="256" t="s">
        <v>75</v>
      </c>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8"/>
    </row>
    <row r="51" spans="1:50" s="1" customFormat="1" ht="17.25" customHeight="1">
      <c r="A51" s="1" t="s">
        <v>26</v>
      </c>
      <c r="W51" s="3"/>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1" customFormat="1" ht="17.25" customHeight="1"/>
    <row r="53" s="1" customFormat="1" ht="17.25" customHeight="1"/>
  </sheetData>
  <sheetProtection/>
  <mergeCells count="172">
    <mergeCell ref="AO36:AR36"/>
    <mergeCell ref="W14:AC14"/>
    <mergeCell ref="AI12:AU12"/>
    <mergeCell ref="AS28:AT28"/>
    <mergeCell ref="AM35:AN35"/>
    <mergeCell ref="AO35:AR35"/>
    <mergeCell ref="AS35:AT35"/>
    <mergeCell ref="AB17:AX17"/>
    <mergeCell ref="AB19:AX20"/>
    <mergeCell ref="AO33:AR33"/>
    <mergeCell ref="P43:T43"/>
    <mergeCell ref="P47:T47"/>
    <mergeCell ref="U43:AX43"/>
    <mergeCell ref="Z46:AA46"/>
    <mergeCell ref="AE46:AX46"/>
    <mergeCell ref="W44:Z45"/>
    <mergeCell ref="U44:V45"/>
    <mergeCell ref="AA44:AC45"/>
    <mergeCell ref="AF44:AG45"/>
    <mergeCell ref="U47:AX47"/>
    <mergeCell ref="AB24:AX24"/>
    <mergeCell ref="AM23:AO23"/>
    <mergeCell ref="AB26:AX26"/>
    <mergeCell ref="AJ28:AL28"/>
    <mergeCell ref="AM28:AN28"/>
    <mergeCell ref="AO28:AR28"/>
    <mergeCell ref="AE28:AF28"/>
    <mergeCell ref="AB18:AE18"/>
    <mergeCell ref="AH18:AI18"/>
    <mergeCell ref="AB23:AC23"/>
    <mergeCell ref="AD23:AG23"/>
    <mergeCell ref="AH23:AJ23"/>
    <mergeCell ref="AG22:AI22"/>
    <mergeCell ref="AE22:AF22"/>
    <mergeCell ref="AB22:AD22"/>
    <mergeCell ref="AB21:AX21"/>
    <mergeCell ref="A43:D43"/>
    <mergeCell ref="A44:D48"/>
    <mergeCell ref="E43:O43"/>
    <mergeCell ref="E44:O44"/>
    <mergeCell ref="E45:O45"/>
    <mergeCell ref="E46:O46"/>
    <mergeCell ref="E47:O47"/>
    <mergeCell ref="E48:O48"/>
    <mergeCell ref="A49:O49"/>
    <mergeCell ref="P48:T48"/>
    <mergeCell ref="P49:T49"/>
    <mergeCell ref="P50:T50"/>
    <mergeCell ref="A50:O50"/>
    <mergeCell ref="U48:AX48"/>
    <mergeCell ref="U49:AX49"/>
    <mergeCell ref="U50:AX50"/>
    <mergeCell ref="P44:T45"/>
    <mergeCell ref="AD44:AE45"/>
    <mergeCell ref="U46:W46"/>
    <mergeCell ref="X46:Y46"/>
    <mergeCell ref="P46:T46"/>
    <mergeCell ref="AC46:AD46"/>
    <mergeCell ref="A37:V37"/>
    <mergeCell ref="A38:V38"/>
    <mergeCell ref="M36:O36"/>
    <mergeCell ref="P33:R33"/>
    <mergeCell ref="P34:R34"/>
    <mergeCell ref="P35:R35"/>
    <mergeCell ref="P36:R36"/>
    <mergeCell ref="S36:V36"/>
    <mergeCell ref="J33:L33"/>
    <mergeCell ref="J34:L34"/>
    <mergeCell ref="J36:L36"/>
    <mergeCell ref="M33:O33"/>
    <mergeCell ref="M34:O34"/>
    <mergeCell ref="M35:O35"/>
    <mergeCell ref="AJ34:AL34"/>
    <mergeCell ref="AE33:AF33"/>
    <mergeCell ref="AG33:AH33"/>
    <mergeCell ref="AJ33:AL33"/>
    <mergeCell ref="S35:V35"/>
    <mergeCell ref="W35:AA35"/>
    <mergeCell ref="S29:V29"/>
    <mergeCell ref="M28:O28"/>
    <mergeCell ref="M29:O29"/>
    <mergeCell ref="J27:V27"/>
    <mergeCell ref="S28:V28"/>
    <mergeCell ref="P29:R29"/>
    <mergeCell ref="AS33:AT33"/>
    <mergeCell ref="W31:AX32"/>
    <mergeCell ref="W33:AA33"/>
    <mergeCell ref="AB25:AX25"/>
    <mergeCell ref="AB28:AD28"/>
    <mergeCell ref="AG28:AH28"/>
    <mergeCell ref="AB27:AX27"/>
    <mergeCell ref="AM33:AN33"/>
    <mergeCell ref="AB30:AX30"/>
    <mergeCell ref="W30:AA30"/>
    <mergeCell ref="W34:AA34"/>
    <mergeCell ref="S33:V33"/>
    <mergeCell ref="J35:L35"/>
    <mergeCell ref="AF1:AI1"/>
    <mergeCell ref="AF2:AI3"/>
    <mergeCell ref="W26:AA26"/>
    <mergeCell ref="A26:V26"/>
    <mergeCell ref="J29:L29"/>
    <mergeCell ref="J28:L28"/>
    <mergeCell ref="P28:R28"/>
    <mergeCell ref="AJ2:AW2"/>
    <mergeCell ref="AJ3:AW3"/>
    <mergeCell ref="AJ1:AW1"/>
    <mergeCell ref="W18:AA18"/>
    <mergeCell ref="W24:AA24"/>
    <mergeCell ref="W25:AA25"/>
    <mergeCell ref="W21:AA21"/>
    <mergeCell ref="W22:AA22"/>
    <mergeCell ref="W19:AA20"/>
    <mergeCell ref="W23:AA23"/>
    <mergeCell ref="A17:D17"/>
    <mergeCell ref="E25:V25"/>
    <mergeCell ref="E19:V20"/>
    <mergeCell ref="E21:V21"/>
    <mergeCell ref="A18:D25"/>
    <mergeCell ref="E22:V22"/>
    <mergeCell ref="E23:V23"/>
    <mergeCell ref="E17:V17"/>
    <mergeCell ref="E18:V18"/>
    <mergeCell ref="E24:V24"/>
    <mergeCell ref="AL4:AN4"/>
    <mergeCell ref="AP4:AQ4"/>
    <mergeCell ref="AS4:AT4"/>
    <mergeCell ref="J13:AW13"/>
    <mergeCell ref="AI9:AX9"/>
    <mergeCell ref="AI10:AU10"/>
    <mergeCell ref="Y5:AC5"/>
    <mergeCell ref="AE5:AI5"/>
    <mergeCell ref="AO34:AR34"/>
    <mergeCell ref="AS34:AT34"/>
    <mergeCell ref="W36:AA36"/>
    <mergeCell ref="AB35:AD35"/>
    <mergeCell ref="AE35:AF35"/>
    <mergeCell ref="AG35:AH35"/>
    <mergeCell ref="AB34:AD34"/>
    <mergeCell ref="AE34:AF34"/>
    <mergeCell ref="AJ35:AL35"/>
    <mergeCell ref="AG34:AH34"/>
    <mergeCell ref="A34:I34"/>
    <mergeCell ref="A28:I28"/>
    <mergeCell ref="J30:V30"/>
    <mergeCell ref="A31:I32"/>
    <mergeCell ref="M32:O32"/>
    <mergeCell ref="P32:R32"/>
    <mergeCell ref="S32:V32"/>
    <mergeCell ref="S34:V34"/>
    <mergeCell ref="J31:V31"/>
    <mergeCell ref="J32:L32"/>
    <mergeCell ref="AB37:AX37"/>
    <mergeCell ref="S14:V14"/>
    <mergeCell ref="W27:AA29"/>
    <mergeCell ref="AB33:AD33"/>
    <mergeCell ref="J15:AW15"/>
    <mergeCell ref="AB36:AD36"/>
    <mergeCell ref="AE36:AF36"/>
    <mergeCell ref="AG36:AH36"/>
    <mergeCell ref="AJ36:AL36"/>
    <mergeCell ref="W17:AA17"/>
    <mergeCell ref="AB38:AX38"/>
    <mergeCell ref="AM34:AN34"/>
    <mergeCell ref="L14:R14"/>
    <mergeCell ref="AH44:AH45"/>
    <mergeCell ref="AI44:AJ45"/>
    <mergeCell ref="AK44:AX45"/>
    <mergeCell ref="AM36:AN36"/>
    <mergeCell ref="AS36:AT36"/>
    <mergeCell ref="W37:AA37"/>
    <mergeCell ref="W38:AA38"/>
  </mergeCells>
  <hyperlinks>
    <hyperlink ref="BA7" location="'書式20-1・記入例　注意事項'!A1" display="記入例　注意事項シートへ"/>
    <hyperlink ref="BA9" location="'書式20-1・経費算定基準'!A1" display="経費算定基準シートへ"/>
    <hyperlink ref="BA2" location="'書式20-1-1・ﾎﾟｲﾝﾄ算出表'!AP2" display="ﾎﾟｲﾝﾄ算出表シートへ"/>
  </hyperlinks>
  <printOptions/>
  <pageMargins left="0.7086614173228347" right="0.31496062992125984" top="0.5511811023622047" bottom="0" header="0.2755905511811024" footer="0.31496062992125984"/>
  <pageSetup blackAndWhite="1" horizontalDpi="600" verticalDpi="600" orientation="portrait" paperSize="9" scale="76" r:id="rId1"/>
  <headerFooter alignWithMargins="0">
    <oddFooter>&amp;L（治験依頼者、治験責任医師→病院長</oddFooter>
  </headerFooter>
</worksheet>
</file>

<file path=xl/worksheets/sheet3.xml><?xml version="1.0" encoding="utf-8"?>
<worksheet xmlns="http://schemas.openxmlformats.org/spreadsheetml/2006/main" xmlns:r="http://schemas.openxmlformats.org/officeDocument/2006/relationships">
  <dimension ref="A1:BK51"/>
  <sheetViews>
    <sheetView tabSelected="1" zoomScaleSheetLayoutView="70" zoomScalePageLayoutView="0" workbookViewId="0" topLeftCell="A22">
      <selection activeCell="AG36" sqref="AG36:AH36"/>
    </sheetView>
  </sheetViews>
  <sheetFormatPr defaultColWidth="2.375" defaultRowHeight="21" customHeight="1"/>
  <cols>
    <col min="1" max="25" width="2.375" style="0" customWidth="1"/>
    <col min="26" max="26" width="2.50390625" style="0" customWidth="1"/>
    <col min="27" max="30" width="2.625" style="0" customWidth="1"/>
    <col min="31" max="31" width="2.375" style="0" customWidth="1"/>
    <col min="32" max="32" width="2.50390625" style="0" customWidth="1"/>
    <col min="33" max="34" width="2.625" style="0" customWidth="1"/>
    <col min="35" max="43" width="2.375" style="0" customWidth="1"/>
    <col min="44" max="44" width="3.00390625" style="0" customWidth="1"/>
    <col min="45" max="46" width="2.125" style="0" customWidth="1"/>
    <col min="47" max="49" width="2.375" style="0" customWidth="1"/>
    <col min="50" max="50" width="3.625" style="0" customWidth="1"/>
    <col min="51" max="79" width="2.375" style="0" customWidth="1"/>
    <col min="80" max="80" width="2.625" style="0" customWidth="1"/>
  </cols>
  <sheetData>
    <row r="1" spans="1:49" s="1" customFormat="1" ht="21" customHeight="1" thickBot="1">
      <c r="A1" s="1" t="s">
        <v>2</v>
      </c>
      <c r="AF1" s="283" t="s">
        <v>3</v>
      </c>
      <c r="AG1" s="284"/>
      <c r="AH1" s="284"/>
      <c r="AI1" s="285"/>
      <c r="AJ1" s="387">
        <v>260099</v>
      </c>
      <c r="AK1" s="388"/>
      <c r="AL1" s="388"/>
      <c r="AM1" s="388"/>
      <c r="AN1" s="388"/>
      <c r="AO1" s="388"/>
      <c r="AP1" s="388"/>
      <c r="AQ1" s="388"/>
      <c r="AR1" s="388"/>
      <c r="AS1" s="388"/>
      <c r="AT1" s="388"/>
      <c r="AU1" s="388"/>
      <c r="AV1" s="388"/>
      <c r="AW1" s="389"/>
    </row>
    <row r="2" spans="32:49" s="1" customFormat="1" ht="21" customHeight="1">
      <c r="AF2" s="286" t="s">
        <v>4</v>
      </c>
      <c r="AG2" s="287"/>
      <c r="AH2" s="287"/>
      <c r="AI2" s="288"/>
      <c r="AJ2" s="259" t="s">
        <v>84</v>
      </c>
      <c r="AK2" s="260"/>
      <c r="AL2" s="260"/>
      <c r="AM2" s="260"/>
      <c r="AN2" s="260"/>
      <c r="AO2" s="260"/>
      <c r="AP2" s="260"/>
      <c r="AQ2" s="260"/>
      <c r="AR2" s="260"/>
      <c r="AS2" s="260"/>
      <c r="AT2" s="260"/>
      <c r="AU2" s="260"/>
      <c r="AV2" s="260"/>
      <c r="AW2" s="261"/>
    </row>
    <row r="3" spans="32:49" s="1" customFormat="1" ht="21" customHeight="1" thickBot="1">
      <c r="AF3" s="289"/>
      <c r="AG3" s="290"/>
      <c r="AH3" s="290"/>
      <c r="AI3" s="291"/>
      <c r="AJ3" s="262" t="s">
        <v>85</v>
      </c>
      <c r="AK3" s="263"/>
      <c r="AL3" s="263"/>
      <c r="AM3" s="263"/>
      <c r="AN3" s="263"/>
      <c r="AO3" s="263"/>
      <c r="AP3" s="263"/>
      <c r="AQ3" s="263"/>
      <c r="AR3" s="263"/>
      <c r="AS3" s="263"/>
      <c r="AT3" s="263"/>
      <c r="AU3" s="263"/>
      <c r="AV3" s="263"/>
      <c r="AW3" s="264"/>
    </row>
    <row r="4" spans="36:47" s="1" customFormat="1" ht="21" customHeight="1">
      <c r="AJ4" s="4" t="s">
        <v>29</v>
      </c>
      <c r="AK4" s="4"/>
      <c r="AL4" s="390">
        <v>2014</v>
      </c>
      <c r="AM4" s="390"/>
      <c r="AN4" s="390"/>
      <c r="AO4" s="24" t="s">
        <v>65</v>
      </c>
      <c r="AP4" s="390">
        <v>11</v>
      </c>
      <c r="AQ4" s="391"/>
      <c r="AR4" s="4" t="s">
        <v>66</v>
      </c>
      <c r="AS4" s="390">
        <v>5</v>
      </c>
      <c r="AT4" s="391"/>
      <c r="AU4" s="4" t="s">
        <v>67</v>
      </c>
    </row>
    <row r="5" spans="2:50" s="1" customFormat="1" ht="21" customHeight="1">
      <c r="B5" s="9"/>
      <c r="C5" s="9"/>
      <c r="D5" s="9"/>
      <c r="E5" s="9"/>
      <c r="F5" s="9"/>
      <c r="G5" s="9"/>
      <c r="H5" s="9"/>
      <c r="I5" s="9"/>
      <c r="J5" s="22" t="s">
        <v>68</v>
      </c>
      <c r="L5" s="9"/>
      <c r="N5" s="9"/>
      <c r="O5" s="9"/>
      <c r="P5" s="9"/>
      <c r="Q5" s="9"/>
      <c r="S5" s="9"/>
      <c r="T5" s="9"/>
      <c r="U5" s="9"/>
      <c r="V5" s="9"/>
      <c r="W5" s="9"/>
      <c r="X5" s="22" t="s">
        <v>79</v>
      </c>
      <c r="Y5" s="240" t="s">
        <v>99</v>
      </c>
      <c r="Z5" s="241"/>
      <c r="AA5" s="241"/>
      <c r="AB5" s="198"/>
      <c r="AC5" s="198"/>
      <c r="AD5" s="40" t="s">
        <v>100</v>
      </c>
      <c r="AE5" s="242" t="s">
        <v>101</v>
      </c>
      <c r="AF5" s="243"/>
      <c r="AG5" s="243"/>
      <c r="AH5" s="244"/>
      <c r="AI5" s="198"/>
      <c r="AJ5" s="9" t="s">
        <v>102</v>
      </c>
      <c r="AK5" s="9"/>
      <c r="AL5" s="9"/>
      <c r="AM5" s="9"/>
      <c r="AN5" s="9"/>
      <c r="AO5" s="9"/>
      <c r="AP5" s="9"/>
      <c r="AQ5" s="9"/>
      <c r="AR5" s="9"/>
      <c r="AS5" s="9"/>
      <c r="AT5" s="9"/>
      <c r="AU5" s="9"/>
      <c r="AV5" s="9"/>
      <c r="AW5" s="9"/>
      <c r="AX5" s="9"/>
    </row>
    <row r="6" s="1" customFormat="1" ht="10.5" customHeight="1"/>
    <row r="7" s="1" customFormat="1" ht="21" customHeight="1">
      <c r="A7" s="1" t="s">
        <v>5</v>
      </c>
    </row>
    <row r="8" s="1" customFormat="1" ht="21" customHeight="1">
      <c r="AD8" s="1" t="s">
        <v>6</v>
      </c>
    </row>
    <row r="9" spans="3:50" s="1" customFormat="1" ht="21" customHeight="1">
      <c r="C9" s="75" t="s">
        <v>241</v>
      </c>
      <c r="AE9" s="1" t="s">
        <v>30</v>
      </c>
      <c r="AI9" s="381" t="s">
        <v>86</v>
      </c>
      <c r="AJ9" s="382"/>
      <c r="AK9" s="382"/>
      <c r="AL9" s="382"/>
      <c r="AM9" s="382"/>
      <c r="AN9" s="382"/>
      <c r="AO9" s="382"/>
      <c r="AP9" s="382"/>
      <c r="AQ9" s="382"/>
      <c r="AR9" s="382"/>
      <c r="AS9" s="382"/>
      <c r="AT9" s="382"/>
      <c r="AU9" s="382"/>
      <c r="AV9" s="382"/>
      <c r="AW9" s="382"/>
      <c r="AX9" s="382"/>
    </row>
    <row r="10" spans="31:48" s="1" customFormat="1" ht="21" customHeight="1">
      <c r="AE10" s="1" t="s">
        <v>70</v>
      </c>
      <c r="AI10" s="381" t="s">
        <v>88</v>
      </c>
      <c r="AJ10" s="381"/>
      <c r="AK10" s="381"/>
      <c r="AL10" s="381"/>
      <c r="AM10" s="381"/>
      <c r="AN10" s="381"/>
      <c r="AO10" s="381"/>
      <c r="AP10" s="381"/>
      <c r="AQ10" s="381"/>
      <c r="AR10" s="381"/>
      <c r="AS10" s="381"/>
      <c r="AT10" s="381"/>
      <c r="AU10" s="381"/>
      <c r="AV10" s="1" t="s">
        <v>69</v>
      </c>
    </row>
    <row r="11" s="1" customFormat="1" ht="21" customHeight="1">
      <c r="AD11" s="1" t="s">
        <v>7</v>
      </c>
    </row>
    <row r="12" spans="31:48" s="1" customFormat="1" ht="21" customHeight="1">
      <c r="AE12" s="1" t="s">
        <v>71</v>
      </c>
      <c r="AI12" s="383" t="s">
        <v>87</v>
      </c>
      <c r="AJ12" s="383"/>
      <c r="AK12" s="383"/>
      <c r="AL12" s="383"/>
      <c r="AM12" s="383"/>
      <c r="AN12" s="383"/>
      <c r="AO12" s="383"/>
      <c r="AP12" s="383"/>
      <c r="AQ12" s="383"/>
      <c r="AR12" s="383"/>
      <c r="AS12" s="383"/>
      <c r="AT12" s="383"/>
      <c r="AU12" s="383"/>
      <c r="AV12" s="1" t="s">
        <v>69</v>
      </c>
    </row>
    <row r="13" spans="1:49" s="1" customFormat="1" ht="29.25" customHeight="1">
      <c r="A13" s="1" t="s">
        <v>31</v>
      </c>
      <c r="J13" s="383" t="s">
        <v>90</v>
      </c>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row>
    <row r="14" spans="1:49" s="1" customFormat="1" ht="21" customHeight="1">
      <c r="A14" s="1" t="s">
        <v>32</v>
      </c>
      <c r="F14" s="3"/>
      <c r="J14" s="3" t="s">
        <v>91</v>
      </c>
      <c r="K14" s="3"/>
      <c r="L14" s="392">
        <v>41922</v>
      </c>
      <c r="M14" s="198"/>
      <c r="N14" s="198"/>
      <c r="O14" s="198"/>
      <c r="P14" s="198"/>
      <c r="Q14" s="198"/>
      <c r="R14" s="198"/>
      <c r="S14" s="197" t="s">
        <v>92</v>
      </c>
      <c r="T14" s="197"/>
      <c r="U14" s="198"/>
      <c r="V14" s="198"/>
      <c r="W14" s="392">
        <v>43281</v>
      </c>
      <c r="X14" s="393"/>
      <c r="Y14" s="393"/>
      <c r="Z14" s="393"/>
      <c r="AA14" s="393"/>
      <c r="AB14" s="393"/>
      <c r="AC14" s="198"/>
      <c r="AD14" s="385"/>
      <c r="AE14" s="386"/>
      <c r="AF14" s="32"/>
      <c r="AG14" s="385"/>
      <c r="AH14" s="386"/>
      <c r="AI14" s="3"/>
      <c r="AJ14" s="3"/>
      <c r="AK14" s="3"/>
      <c r="AL14" s="3"/>
      <c r="AM14" s="3"/>
      <c r="AN14" s="3"/>
      <c r="AO14" s="3"/>
      <c r="AP14" s="3"/>
      <c r="AQ14" s="3"/>
      <c r="AR14" s="3"/>
      <c r="AS14" s="3"/>
      <c r="AT14" s="3"/>
      <c r="AU14" s="3"/>
      <c r="AV14" s="3"/>
      <c r="AW14" s="3"/>
    </row>
    <row r="15" spans="1:49" s="1" customFormat="1" ht="21" customHeight="1">
      <c r="A15" s="1" t="s">
        <v>33</v>
      </c>
      <c r="J15" s="383" t="s">
        <v>89</v>
      </c>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row>
    <row r="16" s="1" customFormat="1" ht="21" customHeight="1">
      <c r="A16" s="1" t="s">
        <v>8</v>
      </c>
    </row>
    <row r="17" spans="1:50" s="1" customFormat="1" ht="21" customHeight="1">
      <c r="A17" s="224" t="s">
        <v>9</v>
      </c>
      <c r="B17" s="224"/>
      <c r="C17" s="224"/>
      <c r="D17" s="224"/>
      <c r="E17" s="224" t="s">
        <v>10</v>
      </c>
      <c r="F17" s="224"/>
      <c r="G17" s="224"/>
      <c r="H17" s="224"/>
      <c r="I17" s="224"/>
      <c r="J17" s="224"/>
      <c r="K17" s="224"/>
      <c r="L17" s="224"/>
      <c r="M17" s="224"/>
      <c r="N17" s="224"/>
      <c r="O17" s="224"/>
      <c r="P17" s="224"/>
      <c r="Q17" s="224"/>
      <c r="R17" s="224"/>
      <c r="S17" s="224"/>
      <c r="T17" s="224"/>
      <c r="U17" s="224"/>
      <c r="V17" s="224"/>
      <c r="W17" s="211" t="s">
        <v>11</v>
      </c>
      <c r="X17" s="212"/>
      <c r="Y17" s="212"/>
      <c r="Z17" s="212"/>
      <c r="AA17" s="212"/>
      <c r="AB17" s="211" t="s">
        <v>55</v>
      </c>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26"/>
    </row>
    <row r="18" spans="1:50" s="1" customFormat="1" ht="21" customHeight="1">
      <c r="A18" s="247" t="s">
        <v>13</v>
      </c>
      <c r="B18" s="248"/>
      <c r="C18" s="248"/>
      <c r="D18" s="249"/>
      <c r="E18" s="256" t="s">
        <v>38</v>
      </c>
      <c r="F18" s="257"/>
      <c r="G18" s="257"/>
      <c r="H18" s="257"/>
      <c r="I18" s="257"/>
      <c r="J18" s="257"/>
      <c r="K18" s="257"/>
      <c r="L18" s="257"/>
      <c r="M18" s="257"/>
      <c r="N18" s="257"/>
      <c r="O18" s="257"/>
      <c r="P18" s="257"/>
      <c r="Q18" s="257"/>
      <c r="R18" s="257"/>
      <c r="S18" s="257"/>
      <c r="T18" s="257"/>
      <c r="U18" s="257"/>
      <c r="V18" s="258"/>
      <c r="W18" s="268">
        <f>IF(J13="",0,AB18*AH18)</f>
        <v>162000</v>
      </c>
      <c r="X18" s="269"/>
      <c r="Y18" s="269"/>
      <c r="Z18" s="269"/>
      <c r="AA18" s="269"/>
      <c r="AB18" s="343">
        <v>150000</v>
      </c>
      <c r="AC18" s="344"/>
      <c r="AD18" s="344"/>
      <c r="AE18" s="344"/>
      <c r="AF18" s="10" t="s">
        <v>44</v>
      </c>
      <c r="AG18" s="10"/>
      <c r="AH18" s="345">
        <v>1.08</v>
      </c>
      <c r="AI18" s="345"/>
      <c r="AN18" s="13"/>
      <c r="AO18" s="10"/>
      <c r="AP18" s="10"/>
      <c r="AQ18" s="10"/>
      <c r="AR18" s="10"/>
      <c r="AS18" s="10"/>
      <c r="AT18" s="10"/>
      <c r="AU18" s="10"/>
      <c r="AV18" s="10"/>
      <c r="AW18" s="10"/>
      <c r="AX18" s="11"/>
    </row>
    <row r="19" spans="1:50" s="1" customFormat="1" ht="16.5" customHeight="1">
      <c r="A19" s="250"/>
      <c r="B19" s="251"/>
      <c r="C19" s="251"/>
      <c r="D19" s="252"/>
      <c r="E19" s="246" t="s">
        <v>39</v>
      </c>
      <c r="F19" s="246"/>
      <c r="G19" s="246"/>
      <c r="H19" s="246"/>
      <c r="I19" s="246"/>
      <c r="J19" s="246"/>
      <c r="K19" s="246"/>
      <c r="L19" s="246"/>
      <c r="M19" s="246"/>
      <c r="N19" s="246"/>
      <c r="O19" s="246"/>
      <c r="P19" s="246"/>
      <c r="Q19" s="246"/>
      <c r="R19" s="246"/>
      <c r="S19" s="246"/>
      <c r="T19" s="246"/>
      <c r="U19" s="246"/>
      <c r="V19" s="246"/>
      <c r="W19" s="394">
        <v>23800</v>
      </c>
      <c r="X19" s="395"/>
      <c r="Y19" s="395"/>
      <c r="Z19" s="395"/>
      <c r="AA19" s="396"/>
      <c r="AB19" s="369" t="s">
        <v>45</v>
      </c>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70"/>
    </row>
    <row r="20" spans="1:50" s="1" customFormat="1" ht="16.5" customHeight="1">
      <c r="A20" s="250"/>
      <c r="B20" s="251"/>
      <c r="C20" s="251"/>
      <c r="D20" s="252"/>
      <c r="E20" s="246"/>
      <c r="F20" s="246"/>
      <c r="G20" s="246"/>
      <c r="H20" s="246"/>
      <c r="I20" s="246"/>
      <c r="J20" s="246"/>
      <c r="K20" s="246"/>
      <c r="L20" s="246"/>
      <c r="M20" s="246"/>
      <c r="N20" s="246"/>
      <c r="O20" s="246"/>
      <c r="P20" s="246"/>
      <c r="Q20" s="246"/>
      <c r="R20" s="246"/>
      <c r="S20" s="246"/>
      <c r="T20" s="246"/>
      <c r="U20" s="246"/>
      <c r="V20" s="246"/>
      <c r="W20" s="397"/>
      <c r="X20" s="398"/>
      <c r="Y20" s="398"/>
      <c r="Z20" s="398"/>
      <c r="AA20" s="399"/>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2"/>
    </row>
    <row r="21" spans="1:50" s="1" customFormat="1" ht="21" customHeight="1">
      <c r="A21" s="250"/>
      <c r="B21" s="251"/>
      <c r="C21" s="251"/>
      <c r="D21" s="252"/>
      <c r="E21" s="246" t="s">
        <v>40</v>
      </c>
      <c r="F21" s="246"/>
      <c r="G21" s="246"/>
      <c r="H21" s="246"/>
      <c r="I21" s="246"/>
      <c r="J21" s="246"/>
      <c r="K21" s="246"/>
      <c r="L21" s="246"/>
      <c r="M21" s="246"/>
      <c r="N21" s="246"/>
      <c r="O21" s="246"/>
      <c r="P21" s="246"/>
      <c r="Q21" s="246"/>
      <c r="R21" s="246"/>
      <c r="S21" s="246"/>
      <c r="T21" s="246"/>
      <c r="U21" s="246"/>
      <c r="V21" s="246"/>
      <c r="W21" s="400">
        <v>105000</v>
      </c>
      <c r="X21" s="401"/>
      <c r="Y21" s="401"/>
      <c r="Z21" s="401"/>
      <c r="AA21" s="401"/>
      <c r="AB21" s="256" t="s">
        <v>14</v>
      </c>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s="1" customFormat="1" ht="21" customHeight="1">
      <c r="A22" s="250"/>
      <c r="B22" s="251"/>
      <c r="C22" s="251"/>
      <c r="D22" s="252"/>
      <c r="E22" s="246" t="s">
        <v>41</v>
      </c>
      <c r="F22" s="246"/>
      <c r="G22" s="246"/>
      <c r="H22" s="246"/>
      <c r="I22" s="246"/>
      <c r="J22" s="246"/>
      <c r="K22" s="246"/>
      <c r="L22" s="246"/>
      <c r="M22" s="246"/>
      <c r="N22" s="246"/>
      <c r="O22" s="246"/>
      <c r="P22" s="246"/>
      <c r="Q22" s="246"/>
      <c r="R22" s="246"/>
      <c r="S22" s="246"/>
      <c r="T22" s="246"/>
      <c r="U22" s="246"/>
      <c r="V22" s="246"/>
      <c r="W22" s="268">
        <f>IF(J13="",0,AB22*AG22)</f>
        <v>54000</v>
      </c>
      <c r="X22" s="269"/>
      <c r="Y22" s="269"/>
      <c r="Z22" s="269"/>
      <c r="AA22" s="269"/>
      <c r="AB22" s="352">
        <v>50000</v>
      </c>
      <c r="AC22" s="353"/>
      <c r="AD22" s="353"/>
      <c r="AE22" s="212" t="s">
        <v>44</v>
      </c>
      <c r="AF22" s="212"/>
      <c r="AG22" s="257">
        <v>1.08</v>
      </c>
      <c r="AH22" s="257"/>
      <c r="AI22" s="349"/>
      <c r="AJ22" s="3"/>
      <c r="AK22" s="3"/>
      <c r="AL22" s="3"/>
      <c r="AM22" s="10"/>
      <c r="AN22" s="10"/>
      <c r="AO22" s="10"/>
      <c r="AP22" s="10"/>
      <c r="AQ22" s="10"/>
      <c r="AR22" s="10"/>
      <c r="AS22" s="10"/>
      <c r="AT22" s="10"/>
      <c r="AU22" s="10"/>
      <c r="AV22" s="10"/>
      <c r="AW22" s="10"/>
      <c r="AX22" s="11"/>
    </row>
    <row r="23" spans="1:50" s="1" customFormat="1" ht="21" customHeight="1">
      <c r="A23" s="250"/>
      <c r="B23" s="251"/>
      <c r="C23" s="251"/>
      <c r="D23" s="252"/>
      <c r="E23" s="246" t="s">
        <v>125</v>
      </c>
      <c r="F23" s="246"/>
      <c r="G23" s="246"/>
      <c r="H23" s="246"/>
      <c r="I23" s="246"/>
      <c r="J23" s="246"/>
      <c r="K23" s="246"/>
      <c r="L23" s="246"/>
      <c r="M23" s="246"/>
      <c r="N23" s="246"/>
      <c r="O23" s="246"/>
      <c r="P23" s="246"/>
      <c r="Q23" s="246"/>
      <c r="R23" s="246"/>
      <c r="S23" s="246"/>
      <c r="T23" s="246"/>
      <c r="U23" s="246"/>
      <c r="V23" s="246"/>
      <c r="W23" s="268">
        <f>IF(J13="",0,AB23*AH23*AM23)</f>
        <v>86400</v>
      </c>
      <c r="X23" s="269"/>
      <c r="Y23" s="269"/>
      <c r="Z23" s="269"/>
      <c r="AA23" s="269"/>
      <c r="AB23" s="346">
        <v>10</v>
      </c>
      <c r="AC23" s="347"/>
      <c r="AD23" s="348" t="s">
        <v>80</v>
      </c>
      <c r="AE23" s="349"/>
      <c r="AF23" s="349"/>
      <c r="AG23" s="349"/>
      <c r="AH23" s="350">
        <v>8000</v>
      </c>
      <c r="AI23" s="351"/>
      <c r="AJ23" s="351"/>
      <c r="AK23" s="10" t="s">
        <v>61</v>
      </c>
      <c r="AL23" s="25"/>
      <c r="AM23" s="257">
        <v>1.08</v>
      </c>
      <c r="AN23" s="257"/>
      <c r="AO23" s="257"/>
      <c r="AP23" s="3"/>
      <c r="AQ23" s="10"/>
      <c r="AR23" s="10"/>
      <c r="AS23" s="10"/>
      <c r="AT23" s="10"/>
      <c r="AU23" s="10"/>
      <c r="AV23" s="10"/>
      <c r="AW23" s="10"/>
      <c r="AX23" s="11"/>
    </row>
    <row r="24" spans="1:50" s="1" customFormat="1" ht="21" customHeight="1">
      <c r="A24" s="250"/>
      <c r="B24" s="251"/>
      <c r="C24" s="251"/>
      <c r="D24" s="252"/>
      <c r="E24" s="246" t="s">
        <v>43</v>
      </c>
      <c r="F24" s="246"/>
      <c r="G24" s="246"/>
      <c r="H24" s="246"/>
      <c r="I24" s="246"/>
      <c r="J24" s="246"/>
      <c r="K24" s="246"/>
      <c r="L24" s="246"/>
      <c r="M24" s="246"/>
      <c r="N24" s="246"/>
      <c r="O24" s="246"/>
      <c r="P24" s="246"/>
      <c r="Q24" s="246"/>
      <c r="R24" s="246"/>
      <c r="S24" s="246"/>
      <c r="T24" s="246"/>
      <c r="U24" s="246"/>
      <c r="V24" s="246"/>
      <c r="W24" s="268">
        <f>SUM(W18:AA23)*0.2</f>
        <v>86240</v>
      </c>
      <c r="X24" s="269"/>
      <c r="Y24" s="269"/>
      <c r="Z24" s="269"/>
      <c r="AA24" s="269"/>
      <c r="AB24" s="256" t="s">
        <v>49</v>
      </c>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8"/>
    </row>
    <row r="25" spans="1:50" s="1" customFormat="1" ht="21" customHeight="1">
      <c r="A25" s="253"/>
      <c r="B25" s="254"/>
      <c r="C25" s="254"/>
      <c r="D25" s="255"/>
      <c r="E25" s="245" t="s">
        <v>48</v>
      </c>
      <c r="F25" s="245"/>
      <c r="G25" s="245"/>
      <c r="H25" s="245"/>
      <c r="I25" s="245"/>
      <c r="J25" s="245"/>
      <c r="K25" s="245"/>
      <c r="L25" s="245"/>
      <c r="M25" s="245"/>
      <c r="N25" s="245"/>
      <c r="O25" s="245"/>
      <c r="P25" s="245"/>
      <c r="Q25" s="245"/>
      <c r="R25" s="245"/>
      <c r="S25" s="245"/>
      <c r="T25" s="245"/>
      <c r="U25" s="245"/>
      <c r="V25" s="245"/>
      <c r="W25" s="268">
        <f>SUM(W18:AA24)</f>
        <v>517440</v>
      </c>
      <c r="X25" s="269"/>
      <c r="Y25" s="269"/>
      <c r="Z25" s="269"/>
      <c r="AA25" s="269"/>
      <c r="AB25" s="256" t="s">
        <v>50</v>
      </c>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8"/>
    </row>
    <row r="26" spans="1:50" s="1" customFormat="1" ht="21" customHeight="1">
      <c r="A26" s="292" t="s">
        <v>52</v>
      </c>
      <c r="B26" s="293"/>
      <c r="C26" s="293"/>
      <c r="D26" s="293"/>
      <c r="E26" s="293"/>
      <c r="F26" s="293"/>
      <c r="G26" s="293"/>
      <c r="H26" s="293"/>
      <c r="I26" s="293"/>
      <c r="J26" s="293"/>
      <c r="K26" s="293"/>
      <c r="L26" s="293"/>
      <c r="M26" s="293"/>
      <c r="N26" s="293"/>
      <c r="O26" s="293"/>
      <c r="P26" s="293"/>
      <c r="Q26" s="293"/>
      <c r="R26" s="293"/>
      <c r="S26" s="293"/>
      <c r="T26" s="293"/>
      <c r="U26" s="293"/>
      <c r="V26" s="294"/>
      <c r="W26" s="268">
        <f>W25*0.3</f>
        <v>155232</v>
      </c>
      <c r="X26" s="269"/>
      <c r="Y26" s="269"/>
      <c r="Z26" s="269"/>
      <c r="AA26" s="269"/>
      <c r="AB26" s="213" t="s">
        <v>51</v>
      </c>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s="1" customFormat="1" ht="21" customHeight="1">
      <c r="A27" s="34"/>
      <c r="B27" s="35"/>
      <c r="C27" s="35"/>
      <c r="D27" s="35"/>
      <c r="E27" s="35"/>
      <c r="F27" s="35"/>
      <c r="G27" s="35"/>
      <c r="H27" s="35"/>
      <c r="I27" s="36"/>
      <c r="J27" s="212" t="s">
        <v>15</v>
      </c>
      <c r="K27" s="212"/>
      <c r="L27" s="212"/>
      <c r="M27" s="212"/>
      <c r="N27" s="212"/>
      <c r="O27" s="212"/>
      <c r="P27" s="212"/>
      <c r="Q27" s="212"/>
      <c r="R27" s="212"/>
      <c r="S27" s="212"/>
      <c r="T27" s="212"/>
      <c r="U27" s="212"/>
      <c r="V27" s="226"/>
      <c r="W27" s="199">
        <f>AB28*AG28*AM28*AS28*M29</f>
        <v>421200</v>
      </c>
      <c r="X27" s="200"/>
      <c r="Y27" s="200"/>
      <c r="Z27" s="200"/>
      <c r="AA27" s="200"/>
      <c r="AB27" s="307" t="s">
        <v>16</v>
      </c>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s="1" customFormat="1" ht="21" customHeight="1">
      <c r="A28" s="213"/>
      <c r="B28" s="214"/>
      <c r="C28" s="214"/>
      <c r="D28" s="214"/>
      <c r="E28" s="214"/>
      <c r="F28" s="214"/>
      <c r="G28" s="214"/>
      <c r="H28" s="214"/>
      <c r="I28" s="215"/>
      <c r="J28" s="226" t="s">
        <v>34</v>
      </c>
      <c r="K28" s="224"/>
      <c r="L28" s="224"/>
      <c r="M28" s="224" t="s">
        <v>35</v>
      </c>
      <c r="N28" s="224"/>
      <c r="O28" s="211"/>
      <c r="P28" s="297" t="s">
        <v>0</v>
      </c>
      <c r="Q28" s="224"/>
      <c r="R28" s="224"/>
      <c r="S28" s="224" t="s">
        <v>1</v>
      </c>
      <c r="T28" s="224"/>
      <c r="U28" s="224"/>
      <c r="V28" s="224"/>
      <c r="W28" s="201"/>
      <c r="X28" s="202"/>
      <c r="Y28" s="202"/>
      <c r="Z28" s="202"/>
      <c r="AA28" s="202"/>
      <c r="AB28" s="402">
        <v>250000</v>
      </c>
      <c r="AC28" s="403"/>
      <c r="AD28" s="403"/>
      <c r="AE28" s="197" t="s">
        <v>44</v>
      </c>
      <c r="AF28" s="197"/>
      <c r="AG28" s="306">
        <v>1.08</v>
      </c>
      <c r="AH28" s="306"/>
      <c r="AI28" s="8" t="s">
        <v>46</v>
      </c>
      <c r="AJ28" s="197" t="s">
        <v>47</v>
      </c>
      <c r="AK28" s="197"/>
      <c r="AL28" s="197"/>
      <c r="AM28" s="197">
        <v>1.2</v>
      </c>
      <c r="AN28" s="197"/>
      <c r="AO28" s="354" t="s">
        <v>73</v>
      </c>
      <c r="AP28" s="354"/>
      <c r="AQ28" s="354"/>
      <c r="AR28" s="354"/>
      <c r="AS28" s="197">
        <v>1.3</v>
      </c>
      <c r="AT28" s="197"/>
      <c r="AU28" s="16" t="s">
        <v>72</v>
      </c>
      <c r="AV28" s="3"/>
      <c r="AW28" s="3"/>
      <c r="AX28" s="5"/>
    </row>
    <row r="29" spans="1:63" s="1" customFormat="1" ht="21" customHeight="1" thickBot="1">
      <c r="A29" s="41"/>
      <c r="B29" s="33"/>
      <c r="C29" s="33"/>
      <c r="D29" s="33"/>
      <c r="E29" s="33"/>
      <c r="F29" s="33"/>
      <c r="G29" s="33"/>
      <c r="H29" s="33"/>
      <c r="I29" s="43"/>
      <c r="J29" s="376">
        <v>2014</v>
      </c>
      <c r="K29" s="377"/>
      <c r="L29" s="377"/>
      <c r="M29" s="377">
        <v>1</v>
      </c>
      <c r="N29" s="377"/>
      <c r="O29" s="378"/>
      <c r="P29" s="316"/>
      <c r="Q29" s="317"/>
      <c r="R29" s="317"/>
      <c r="S29" s="224" t="s">
        <v>28</v>
      </c>
      <c r="T29" s="224"/>
      <c r="U29" s="224"/>
      <c r="V29" s="224"/>
      <c r="W29" s="203"/>
      <c r="X29" s="204"/>
      <c r="Y29" s="204"/>
      <c r="Z29" s="204"/>
      <c r="AA29" s="204"/>
      <c r="AB29" s="14"/>
      <c r="AC29" s="15"/>
      <c r="AD29" s="15"/>
      <c r="AE29" s="15"/>
      <c r="AF29" s="2"/>
      <c r="AG29" s="2"/>
      <c r="AH29" s="2"/>
      <c r="AI29" s="2"/>
      <c r="AJ29" s="2"/>
      <c r="AK29" s="2"/>
      <c r="AL29" s="2"/>
      <c r="AM29" s="2"/>
      <c r="AN29" s="15"/>
      <c r="AO29" s="15"/>
      <c r="AP29" s="2"/>
      <c r="AQ29" s="15"/>
      <c r="AR29" s="2"/>
      <c r="AS29" s="2"/>
      <c r="AT29" s="2"/>
      <c r="AU29" s="20"/>
      <c r="AV29" s="20"/>
      <c r="AW29" s="20"/>
      <c r="AX29" s="21"/>
      <c r="BB29" s="16"/>
      <c r="BC29" s="3"/>
      <c r="BD29" s="16"/>
      <c r="BE29" s="16"/>
      <c r="BF29" s="16"/>
      <c r="BG29" s="16"/>
      <c r="BH29" s="16"/>
      <c r="BI29" s="3"/>
      <c r="BK29" s="12"/>
    </row>
    <row r="30" spans="1:61" s="1" customFormat="1" ht="21" customHeight="1" thickBot="1">
      <c r="A30" s="44"/>
      <c r="B30" s="45"/>
      <c r="C30" s="45"/>
      <c r="D30" s="45"/>
      <c r="E30" s="45"/>
      <c r="F30" s="45"/>
      <c r="G30" s="45"/>
      <c r="H30" s="45"/>
      <c r="I30" s="46"/>
      <c r="J30" s="373" t="s">
        <v>53</v>
      </c>
      <c r="K30" s="374"/>
      <c r="L30" s="374"/>
      <c r="M30" s="374"/>
      <c r="N30" s="374"/>
      <c r="O30" s="374"/>
      <c r="P30" s="374"/>
      <c r="Q30" s="374"/>
      <c r="R30" s="374"/>
      <c r="S30" s="374"/>
      <c r="T30" s="374"/>
      <c r="U30" s="374"/>
      <c r="V30" s="375"/>
      <c r="W30" s="312">
        <f>W25+W26+W27</f>
        <v>1093872</v>
      </c>
      <c r="X30" s="313"/>
      <c r="Y30" s="313"/>
      <c r="Z30" s="313"/>
      <c r="AA30" s="314"/>
      <c r="AB30" s="310" t="s">
        <v>54</v>
      </c>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c r="BB30" s="3"/>
      <c r="BC30" s="3"/>
      <c r="BD30" s="3"/>
      <c r="BE30" s="3"/>
      <c r="BF30" s="3"/>
      <c r="BG30" s="3"/>
      <c r="BH30" s="3"/>
      <c r="BI30" s="3"/>
    </row>
    <row r="31" spans="1:50" s="1" customFormat="1" ht="14.25" customHeight="1">
      <c r="A31" s="219" t="s">
        <v>104</v>
      </c>
      <c r="B31" s="220"/>
      <c r="C31" s="220"/>
      <c r="D31" s="220"/>
      <c r="E31" s="220"/>
      <c r="F31" s="220"/>
      <c r="G31" s="220"/>
      <c r="H31" s="220"/>
      <c r="I31" s="221"/>
      <c r="J31" s="228" t="s">
        <v>21</v>
      </c>
      <c r="K31" s="228"/>
      <c r="L31" s="228"/>
      <c r="M31" s="228"/>
      <c r="N31" s="228"/>
      <c r="O31" s="228"/>
      <c r="P31" s="228"/>
      <c r="Q31" s="228"/>
      <c r="R31" s="228"/>
      <c r="S31" s="228"/>
      <c r="T31" s="228"/>
      <c r="U31" s="228"/>
      <c r="V31" s="228"/>
      <c r="W31" s="299" t="s">
        <v>22</v>
      </c>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300"/>
    </row>
    <row r="32" spans="1:50" s="1" customFormat="1" ht="14.25" customHeight="1">
      <c r="A32" s="222"/>
      <c r="B32" s="223"/>
      <c r="C32" s="223"/>
      <c r="D32" s="223"/>
      <c r="E32" s="223"/>
      <c r="F32" s="223"/>
      <c r="G32" s="223"/>
      <c r="H32" s="223"/>
      <c r="I32" s="221"/>
      <c r="J32" s="224" t="s">
        <v>17</v>
      </c>
      <c r="K32" s="224"/>
      <c r="L32" s="224"/>
      <c r="M32" s="224" t="s">
        <v>18</v>
      </c>
      <c r="N32" s="224"/>
      <c r="O32" s="225"/>
      <c r="P32" s="226" t="s">
        <v>19</v>
      </c>
      <c r="Q32" s="224"/>
      <c r="R32" s="224"/>
      <c r="S32" s="224" t="s">
        <v>20</v>
      </c>
      <c r="T32" s="224"/>
      <c r="U32" s="224"/>
      <c r="V32" s="224"/>
      <c r="W32" s="301"/>
      <c r="X32" s="191"/>
      <c r="Y32" s="191"/>
      <c r="Z32" s="191"/>
      <c r="AA32" s="191"/>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300"/>
    </row>
    <row r="33" spans="1:50" s="1" customFormat="1" ht="21" customHeight="1">
      <c r="A33" s="37"/>
      <c r="B33" s="38"/>
      <c r="C33" s="38"/>
      <c r="D33" s="38"/>
      <c r="E33" s="38"/>
      <c r="F33" s="38"/>
      <c r="G33" s="38"/>
      <c r="H33" s="38"/>
      <c r="I33" s="39"/>
      <c r="J33" s="282">
        <v>2015</v>
      </c>
      <c r="K33" s="282"/>
      <c r="L33" s="282"/>
      <c r="M33" s="379">
        <v>1</v>
      </c>
      <c r="N33" s="379"/>
      <c r="O33" s="380"/>
      <c r="P33" s="404">
        <v>1</v>
      </c>
      <c r="Q33" s="379"/>
      <c r="R33" s="379"/>
      <c r="S33" s="282" t="s">
        <v>36</v>
      </c>
      <c r="T33" s="282"/>
      <c r="U33" s="282"/>
      <c r="V33" s="282"/>
      <c r="W33" s="302">
        <f>AB33*AG33*AM33*AS33*(M33+P33)</f>
        <v>842400</v>
      </c>
      <c r="X33" s="303"/>
      <c r="Y33" s="303"/>
      <c r="Z33" s="303"/>
      <c r="AA33" s="303"/>
      <c r="AB33" s="405">
        <v>250000</v>
      </c>
      <c r="AC33" s="406"/>
      <c r="AD33" s="406"/>
      <c r="AE33" s="298" t="s">
        <v>44</v>
      </c>
      <c r="AF33" s="298"/>
      <c r="AG33" s="322">
        <v>1.08</v>
      </c>
      <c r="AH33" s="322"/>
      <c r="AI33" s="23" t="s">
        <v>46</v>
      </c>
      <c r="AJ33" s="298" t="s">
        <v>47</v>
      </c>
      <c r="AK33" s="298"/>
      <c r="AL33" s="298"/>
      <c r="AM33" s="298">
        <v>1.2</v>
      </c>
      <c r="AN33" s="298"/>
      <c r="AO33" s="182" t="s">
        <v>73</v>
      </c>
      <c r="AP33" s="182"/>
      <c r="AQ33" s="182"/>
      <c r="AR33" s="182"/>
      <c r="AS33" s="298">
        <v>1.3</v>
      </c>
      <c r="AT33" s="298"/>
      <c r="AU33" s="17" t="s">
        <v>72</v>
      </c>
      <c r="AV33" s="28"/>
      <c r="AW33" s="28"/>
      <c r="AX33" s="27"/>
    </row>
    <row r="34" spans="1:50" s="1" customFormat="1" ht="21" customHeight="1">
      <c r="A34" s="213"/>
      <c r="B34" s="214"/>
      <c r="C34" s="214"/>
      <c r="D34" s="214"/>
      <c r="E34" s="214"/>
      <c r="F34" s="214"/>
      <c r="G34" s="214"/>
      <c r="H34" s="214"/>
      <c r="I34" s="215"/>
      <c r="J34" s="282">
        <v>2016</v>
      </c>
      <c r="K34" s="282"/>
      <c r="L34" s="282"/>
      <c r="M34" s="407">
        <v>1</v>
      </c>
      <c r="N34" s="407"/>
      <c r="O34" s="408"/>
      <c r="P34" s="409">
        <v>2</v>
      </c>
      <c r="Q34" s="407"/>
      <c r="R34" s="407"/>
      <c r="S34" s="227" t="s">
        <v>23</v>
      </c>
      <c r="T34" s="227"/>
      <c r="U34" s="227"/>
      <c r="V34" s="227"/>
      <c r="W34" s="279">
        <f>AB34*AG34*AM34*AS34*(M34+P34)</f>
        <v>1263600</v>
      </c>
      <c r="X34" s="280"/>
      <c r="Y34" s="280"/>
      <c r="Z34" s="280"/>
      <c r="AA34" s="281"/>
      <c r="AB34" s="410">
        <v>250000</v>
      </c>
      <c r="AC34" s="411"/>
      <c r="AD34" s="411"/>
      <c r="AE34" s="179" t="s">
        <v>44</v>
      </c>
      <c r="AF34" s="179"/>
      <c r="AG34" s="234">
        <v>1.08</v>
      </c>
      <c r="AH34" s="234"/>
      <c r="AI34" s="26" t="s">
        <v>46</v>
      </c>
      <c r="AJ34" s="179" t="s">
        <v>47</v>
      </c>
      <c r="AK34" s="179"/>
      <c r="AL34" s="179"/>
      <c r="AM34" s="179">
        <v>1.2</v>
      </c>
      <c r="AN34" s="179"/>
      <c r="AO34" s="229" t="s">
        <v>73</v>
      </c>
      <c r="AP34" s="229"/>
      <c r="AQ34" s="229"/>
      <c r="AR34" s="229"/>
      <c r="AS34" s="179">
        <v>1.3</v>
      </c>
      <c r="AT34" s="179"/>
      <c r="AU34" s="18" t="s">
        <v>72</v>
      </c>
      <c r="AV34" s="19"/>
      <c r="AW34" s="19"/>
      <c r="AX34" s="27"/>
    </row>
    <row r="35" spans="1:50" s="1" customFormat="1" ht="21" customHeight="1">
      <c r="A35" s="41"/>
      <c r="B35" s="42"/>
      <c r="C35" s="42"/>
      <c r="D35" s="42"/>
      <c r="E35" s="42"/>
      <c r="F35" s="42"/>
      <c r="G35" s="42"/>
      <c r="H35" s="42"/>
      <c r="I35" s="43"/>
      <c r="J35" s="282">
        <v>2017</v>
      </c>
      <c r="K35" s="282"/>
      <c r="L35" s="282"/>
      <c r="M35" s="407">
        <v>0</v>
      </c>
      <c r="N35" s="407"/>
      <c r="O35" s="408"/>
      <c r="P35" s="409">
        <v>2</v>
      </c>
      <c r="Q35" s="407"/>
      <c r="R35" s="407"/>
      <c r="S35" s="227" t="s">
        <v>24</v>
      </c>
      <c r="T35" s="227"/>
      <c r="U35" s="227"/>
      <c r="V35" s="227"/>
      <c r="W35" s="279">
        <f>AB35*AG35*AM35*AS35*(M35+P35)</f>
        <v>858000</v>
      </c>
      <c r="X35" s="280"/>
      <c r="Y35" s="280"/>
      <c r="Z35" s="280"/>
      <c r="AA35" s="281"/>
      <c r="AB35" s="410">
        <v>250000</v>
      </c>
      <c r="AC35" s="411"/>
      <c r="AD35" s="411"/>
      <c r="AE35" s="179" t="s">
        <v>44</v>
      </c>
      <c r="AF35" s="179"/>
      <c r="AG35" s="234">
        <v>1.1</v>
      </c>
      <c r="AH35" s="234"/>
      <c r="AI35" s="26" t="s">
        <v>46</v>
      </c>
      <c r="AJ35" s="179" t="s">
        <v>47</v>
      </c>
      <c r="AK35" s="179"/>
      <c r="AL35" s="179"/>
      <c r="AM35" s="179">
        <v>1.2</v>
      </c>
      <c r="AN35" s="179"/>
      <c r="AO35" s="229" t="s">
        <v>73</v>
      </c>
      <c r="AP35" s="229"/>
      <c r="AQ35" s="229"/>
      <c r="AR35" s="229"/>
      <c r="AS35" s="179">
        <v>1.3</v>
      </c>
      <c r="AT35" s="179"/>
      <c r="AU35" s="18" t="s">
        <v>72</v>
      </c>
      <c r="AV35" s="19"/>
      <c r="AW35" s="19"/>
      <c r="AX35" s="27"/>
    </row>
    <row r="36" spans="1:50" s="1" customFormat="1" ht="21" customHeight="1" thickBot="1">
      <c r="A36" s="6"/>
      <c r="B36" s="2"/>
      <c r="C36" s="2"/>
      <c r="D36" s="2"/>
      <c r="E36" s="2"/>
      <c r="F36" s="2"/>
      <c r="G36" s="2"/>
      <c r="H36" s="2"/>
      <c r="I36" s="7"/>
      <c r="J36" s="282">
        <v>2018</v>
      </c>
      <c r="K36" s="282"/>
      <c r="L36" s="282"/>
      <c r="M36" s="414">
        <v>0</v>
      </c>
      <c r="N36" s="414"/>
      <c r="O36" s="415"/>
      <c r="P36" s="416">
        <v>1</v>
      </c>
      <c r="Q36" s="414"/>
      <c r="R36" s="414"/>
      <c r="S36" s="333" t="s">
        <v>25</v>
      </c>
      <c r="T36" s="333"/>
      <c r="U36" s="333"/>
      <c r="V36" s="333"/>
      <c r="W36" s="230">
        <f>AB36*AG36*AM36*AS36*(M36+P36)</f>
        <v>214500</v>
      </c>
      <c r="X36" s="231"/>
      <c r="Y36" s="231"/>
      <c r="Z36" s="231"/>
      <c r="AA36" s="231"/>
      <c r="AB36" s="412">
        <v>125000</v>
      </c>
      <c r="AC36" s="413"/>
      <c r="AD36" s="413"/>
      <c r="AE36" s="191" t="s">
        <v>44</v>
      </c>
      <c r="AF36" s="191"/>
      <c r="AG36" s="210">
        <v>1.1</v>
      </c>
      <c r="AH36" s="210"/>
      <c r="AI36" s="20" t="s">
        <v>46</v>
      </c>
      <c r="AJ36" s="191" t="s">
        <v>47</v>
      </c>
      <c r="AK36" s="191"/>
      <c r="AL36" s="191"/>
      <c r="AM36" s="191">
        <v>1.2</v>
      </c>
      <c r="AN36" s="191"/>
      <c r="AO36" s="367" t="s">
        <v>73</v>
      </c>
      <c r="AP36" s="367"/>
      <c r="AQ36" s="367"/>
      <c r="AR36" s="367"/>
      <c r="AS36" s="191">
        <v>1.3</v>
      </c>
      <c r="AT36" s="191"/>
      <c r="AU36" s="15" t="s">
        <v>72</v>
      </c>
      <c r="AV36" s="2"/>
      <c r="AW36" s="2"/>
      <c r="AX36" s="29"/>
    </row>
    <row r="37" spans="1:50" s="1" customFormat="1" ht="21" customHeight="1" thickBot="1">
      <c r="A37" s="323" t="s">
        <v>96</v>
      </c>
      <c r="B37" s="216"/>
      <c r="C37" s="216"/>
      <c r="D37" s="216"/>
      <c r="E37" s="216"/>
      <c r="F37" s="216"/>
      <c r="G37" s="216"/>
      <c r="H37" s="216"/>
      <c r="I37" s="216"/>
      <c r="J37" s="216"/>
      <c r="K37" s="216"/>
      <c r="L37" s="216"/>
      <c r="M37" s="216"/>
      <c r="N37" s="216"/>
      <c r="O37" s="216"/>
      <c r="P37" s="216"/>
      <c r="Q37" s="216"/>
      <c r="R37" s="216"/>
      <c r="S37" s="216"/>
      <c r="T37" s="216"/>
      <c r="U37" s="216"/>
      <c r="V37" s="324"/>
      <c r="W37" s="192">
        <f>W33+W34+W35+W36</f>
        <v>3178500</v>
      </c>
      <c r="X37" s="193"/>
      <c r="Y37" s="193"/>
      <c r="Z37" s="193"/>
      <c r="AA37" s="193"/>
      <c r="AB37" s="194" t="s">
        <v>74</v>
      </c>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6"/>
    </row>
    <row r="38" spans="1:50" s="1" customFormat="1" ht="21" customHeight="1" thickBot="1">
      <c r="A38" s="325" t="s">
        <v>95</v>
      </c>
      <c r="B38" s="326"/>
      <c r="C38" s="326"/>
      <c r="D38" s="326"/>
      <c r="E38" s="326"/>
      <c r="F38" s="326"/>
      <c r="G38" s="326"/>
      <c r="H38" s="326"/>
      <c r="I38" s="326"/>
      <c r="J38" s="326"/>
      <c r="K38" s="326"/>
      <c r="L38" s="326"/>
      <c r="M38" s="326"/>
      <c r="N38" s="326"/>
      <c r="O38" s="326"/>
      <c r="P38" s="326"/>
      <c r="Q38" s="326"/>
      <c r="R38" s="326"/>
      <c r="S38" s="326"/>
      <c r="T38" s="326"/>
      <c r="U38" s="326"/>
      <c r="V38" s="327"/>
      <c r="W38" s="192">
        <f>W30+W37</f>
        <v>4272372</v>
      </c>
      <c r="X38" s="193"/>
      <c r="Y38" s="193"/>
      <c r="Z38" s="193"/>
      <c r="AA38" s="193"/>
      <c r="AB38" s="176" t="s">
        <v>94</v>
      </c>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8"/>
    </row>
    <row r="39" s="1" customFormat="1" ht="18" customHeight="1">
      <c r="A39" s="1" t="s">
        <v>76</v>
      </c>
    </row>
    <row r="40" s="1" customFormat="1" ht="18" customHeight="1">
      <c r="A40" s="1" t="s">
        <v>77</v>
      </c>
    </row>
    <row r="41" s="1" customFormat="1" ht="21" customHeight="1"/>
    <row r="42" s="1" customFormat="1" ht="21" customHeight="1">
      <c r="A42" s="1" t="s">
        <v>249</v>
      </c>
    </row>
    <row r="43" spans="1:50" s="1" customFormat="1" ht="21" customHeight="1">
      <c r="A43" s="224" t="s">
        <v>9</v>
      </c>
      <c r="B43" s="224"/>
      <c r="C43" s="224"/>
      <c r="D43" s="224"/>
      <c r="E43" s="341" t="s">
        <v>10</v>
      </c>
      <c r="F43" s="341"/>
      <c r="G43" s="341"/>
      <c r="H43" s="341"/>
      <c r="I43" s="341"/>
      <c r="J43" s="341"/>
      <c r="K43" s="341"/>
      <c r="L43" s="341"/>
      <c r="M43" s="341"/>
      <c r="N43" s="341"/>
      <c r="O43" s="341"/>
      <c r="P43" s="211" t="s">
        <v>11</v>
      </c>
      <c r="Q43" s="212"/>
      <c r="R43" s="212"/>
      <c r="S43" s="212"/>
      <c r="T43" s="212"/>
      <c r="U43" s="224" t="s">
        <v>12</v>
      </c>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row>
    <row r="44" spans="1:50" s="1" customFormat="1" ht="15.75" customHeight="1">
      <c r="A44" s="247" t="s">
        <v>13</v>
      </c>
      <c r="B44" s="248"/>
      <c r="C44" s="248"/>
      <c r="D44" s="249"/>
      <c r="E44" s="307" t="s">
        <v>56</v>
      </c>
      <c r="F44" s="308"/>
      <c r="G44" s="308"/>
      <c r="H44" s="308"/>
      <c r="I44" s="308"/>
      <c r="J44" s="308"/>
      <c r="K44" s="308"/>
      <c r="L44" s="308"/>
      <c r="M44" s="308"/>
      <c r="N44" s="308"/>
      <c r="O44" s="309"/>
      <c r="P44" s="302">
        <f>U44*AA44*AF44</f>
        <v>760320</v>
      </c>
      <c r="Q44" s="303"/>
      <c r="R44" s="303"/>
      <c r="S44" s="303"/>
      <c r="T44" s="334"/>
      <c r="U44" s="359">
        <v>88</v>
      </c>
      <c r="V44" s="360"/>
      <c r="W44" s="298" t="s">
        <v>62</v>
      </c>
      <c r="X44" s="298"/>
      <c r="Y44" s="298"/>
      <c r="Z44" s="298"/>
      <c r="AA44" s="363">
        <v>8000</v>
      </c>
      <c r="AB44" s="363"/>
      <c r="AC44" s="363"/>
      <c r="AD44" s="298" t="s">
        <v>61</v>
      </c>
      <c r="AE44" s="298"/>
      <c r="AF44" s="298">
        <v>1.08</v>
      </c>
      <c r="AG44" s="298"/>
      <c r="AH44" s="182" t="s">
        <v>106</v>
      </c>
      <c r="AI44" s="417">
        <v>1</v>
      </c>
      <c r="AJ44" s="418"/>
      <c r="AK44" s="187" t="s">
        <v>107</v>
      </c>
      <c r="AL44" s="188"/>
      <c r="AM44" s="188"/>
      <c r="AN44" s="188"/>
      <c r="AO44" s="188"/>
      <c r="AP44" s="188"/>
      <c r="AQ44" s="188"/>
      <c r="AR44" s="188"/>
      <c r="AS44" s="188"/>
      <c r="AT44" s="188"/>
      <c r="AU44" s="188"/>
      <c r="AV44" s="188"/>
      <c r="AW44" s="188"/>
      <c r="AX44" s="189"/>
    </row>
    <row r="45" spans="1:50" s="1" customFormat="1" ht="15.75" customHeight="1">
      <c r="A45" s="250"/>
      <c r="B45" s="251"/>
      <c r="C45" s="251"/>
      <c r="D45" s="252"/>
      <c r="E45" s="292" t="s">
        <v>126</v>
      </c>
      <c r="F45" s="293"/>
      <c r="G45" s="293"/>
      <c r="H45" s="293"/>
      <c r="I45" s="293"/>
      <c r="J45" s="293"/>
      <c r="K45" s="293"/>
      <c r="L45" s="293"/>
      <c r="M45" s="293"/>
      <c r="N45" s="293"/>
      <c r="O45" s="294"/>
      <c r="P45" s="335"/>
      <c r="Q45" s="336"/>
      <c r="R45" s="336"/>
      <c r="S45" s="336"/>
      <c r="T45" s="337"/>
      <c r="U45" s="361"/>
      <c r="V45" s="362"/>
      <c r="W45" s="191"/>
      <c r="X45" s="191"/>
      <c r="Y45" s="191"/>
      <c r="Z45" s="191"/>
      <c r="AA45" s="364"/>
      <c r="AB45" s="364"/>
      <c r="AC45" s="364"/>
      <c r="AD45" s="191"/>
      <c r="AE45" s="191"/>
      <c r="AF45" s="191"/>
      <c r="AG45" s="191"/>
      <c r="AH45" s="183"/>
      <c r="AI45" s="419"/>
      <c r="AJ45" s="419"/>
      <c r="AK45" s="183"/>
      <c r="AL45" s="183"/>
      <c r="AM45" s="183"/>
      <c r="AN45" s="183"/>
      <c r="AO45" s="183"/>
      <c r="AP45" s="183"/>
      <c r="AQ45" s="183"/>
      <c r="AR45" s="183"/>
      <c r="AS45" s="183"/>
      <c r="AT45" s="183"/>
      <c r="AU45" s="183"/>
      <c r="AV45" s="183"/>
      <c r="AW45" s="183"/>
      <c r="AX45" s="190"/>
    </row>
    <row r="46" spans="1:50" s="1" customFormat="1" ht="21" customHeight="1">
      <c r="A46" s="250"/>
      <c r="B46" s="251"/>
      <c r="C46" s="251"/>
      <c r="D46" s="252"/>
      <c r="E46" s="342" t="s">
        <v>57</v>
      </c>
      <c r="F46" s="342"/>
      <c r="G46" s="342"/>
      <c r="H46" s="342"/>
      <c r="I46" s="342"/>
      <c r="J46" s="342"/>
      <c r="K46" s="342"/>
      <c r="L46" s="342"/>
      <c r="M46" s="342"/>
      <c r="N46" s="342"/>
      <c r="O46" s="342"/>
      <c r="P46" s="335">
        <f>U46*Z46*AC46</f>
        <v>75600.00000000001</v>
      </c>
      <c r="Q46" s="336"/>
      <c r="R46" s="336"/>
      <c r="S46" s="336"/>
      <c r="T46" s="336"/>
      <c r="U46" s="338">
        <v>7000</v>
      </c>
      <c r="V46" s="339"/>
      <c r="W46" s="339"/>
      <c r="X46" s="212" t="s">
        <v>61</v>
      </c>
      <c r="Y46" s="212"/>
      <c r="Z46" s="212">
        <v>1.08</v>
      </c>
      <c r="AA46" s="212"/>
      <c r="AB46" s="10" t="s">
        <v>63</v>
      </c>
      <c r="AC46" s="420">
        <v>10</v>
      </c>
      <c r="AD46" s="420"/>
      <c r="AE46" s="356" t="s">
        <v>81</v>
      </c>
      <c r="AF46" s="356"/>
      <c r="AG46" s="356"/>
      <c r="AH46" s="356"/>
      <c r="AI46" s="356"/>
      <c r="AJ46" s="356"/>
      <c r="AK46" s="356"/>
      <c r="AL46" s="356"/>
      <c r="AM46" s="356"/>
      <c r="AN46" s="356"/>
      <c r="AO46" s="356"/>
      <c r="AP46" s="356"/>
      <c r="AQ46" s="356"/>
      <c r="AR46" s="356"/>
      <c r="AS46" s="356"/>
      <c r="AT46" s="356"/>
      <c r="AU46" s="356"/>
      <c r="AV46" s="356"/>
      <c r="AW46" s="356"/>
      <c r="AX46" s="421"/>
    </row>
    <row r="47" spans="1:50" s="1" customFormat="1" ht="21" customHeight="1">
      <c r="A47" s="250"/>
      <c r="B47" s="251"/>
      <c r="C47" s="251"/>
      <c r="D47" s="252"/>
      <c r="E47" s="246" t="s">
        <v>58</v>
      </c>
      <c r="F47" s="246"/>
      <c r="G47" s="246"/>
      <c r="H47" s="246"/>
      <c r="I47" s="246"/>
      <c r="J47" s="246"/>
      <c r="K47" s="246"/>
      <c r="L47" s="246"/>
      <c r="M47" s="246"/>
      <c r="N47" s="246"/>
      <c r="O47" s="246"/>
      <c r="P47" s="335">
        <f>(P44+P46)*0.2</f>
        <v>167184</v>
      </c>
      <c r="Q47" s="336"/>
      <c r="R47" s="336"/>
      <c r="S47" s="336"/>
      <c r="T47" s="336"/>
      <c r="U47" s="256" t="s">
        <v>97</v>
      </c>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0" s="1" customFormat="1" ht="21" customHeight="1">
      <c r="A48" s="253"/>
      <c r="B48" s="254"/>
      <c r="C48" s="254"/>
      <c r="D48" s="255"/>
      <c r="E48" s="246" t="s">
        <v>59</v>
      </c>
      <c r="F48" s="246"/>
      <c r="G48" s="246"/>
      <c r="H48" s="246"/>
      <c r="I48" s="246"/>
      <c r="J48" s="246"/>
      <c r="K48" s="246"/>
      <c r="L48" s="246"/>
      <c r="M48" s="246"/>
      <c r="N48" s="246"/>
      <c r="O48" s="246"/>
      <c r="P48" s="335">
        <f>P44+P46+P47</f>
        <v>1003104</v>
      </c>
      <c r="Q48" s="336"/>
      <c r="R48" s="336"/>
      <c r="S48" s="336"/>
      <c r="T48" s="336"/>
      <c r="U48" s="256" t="s">
        <v>64</v>
      </c>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row>
    <row r="49" spans="1:50" s="1" customFormat="1" ht="21" customHeight="1">
      <c r="A49" s="246" t="s">
        <v>60</v>
      </c>
      <c r="B49" s="246"/>
      <c r="C49" s="246"/>
      <c r="D49" s="246"/>
      <c r="E49" s="246"/>
      <c r="F49" s="246"/>
      <c r="G49" s="246"/>
      <c r="H49" s="246"/>
      <c r="I49" s="246"/>
      <c r="J49" s="246"/>
      <c r="K49" s="246"/>
      <c r="L49" s="246"/>
      <c r="M49" s="246"/>
      <c r="N49" s="246"/>
      <c r="O49" s="246"/>
      <c r="P49" s="335">
        <f>P48*0.3</f>
        <v>300931.2</v>
      </c>
      <c r="Q49" s="336"/>
      <c r="R49" s="336"/>
      <c r="S49" s="336"/>
      <c r="T49" s="336"/>
      <c r="U49" s="256" t="s">
        <v>82</v>
      </c>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s="1" customFormat="1" ht="21" customHeight="1">
      <c r="A50" s="245" t="s">
        <v>37</v>
      </c>
      <c r="B50" s="245"/>
      <c r="C50" s="245"/>
      <c r="D50" s="245"/>
      <c r="E50" s="245"/>
      <c r="F50" s="245"/>
      <c r="G50" s="245"/>
      <c r="H50" s="245"/>
      <c r="I50" s="245"/>
      <c r="J50" s="245"/>
      <c r="K50" s="245"/>
      <c r="L50" s="245"/>
      <c r="M50" s="245"/>
      <c r="N50" s="245"/>
      <c r="O50" s="245"/>
      <c r="P50" s="335">
        <f>P48+P49</f>
        <v>1304035.2</v>
      </c>
      <c r="Q50" s="336"/>
      <c r="R50" s="336"/>
      <c r="S50" s="336"/>
      <c r="T50" s="336"/>
      <c r="U50" s="256" t="s">
        <v>75</v>
      </c>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8"/>
    </row>
    <row r="51" spans="1:50" s="1" customFormat="1" ht="17.25" customHeight="1">
      <c r="A51" s="1" t="s">
        <v>26</v>
      </c>
      <c r="W51" s="3"/>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1" customFormat="1" ht="17.25" customHeight="1"/>
    <row r="53" s="1" customFormat="1" ht="17.25" customHeight="1"/>
  </sheetData>
  <sheetProtection/>
  <mergeCells count="174">
    <mergeCell ref="A49:O49"/>
    <mergeCell ref="P49:T49"/>
    <mergeCell ref="U49:AX49"/>
    <mergeCell ref="A50:O50"/>
    <mergeCell ref="P50:T50"/>
    <mergeCell ref="U50:AX50"/>
    <mergeCell ref="X46:Y46"/>
    <mergeCell ref="Z46:AA46"/>
    <mergeCell ref="AC46:AD46"/>
    <mergeCell ref="AE46:AX46"/>
    <mergeCell ref="P46:T46"/>
    <mergeCell ref="U46:W46"/>
    <mergeCell ref="A44:D48"/>
    <mergeCell ref="E44:O44"/>
    <mergeCell ref="P44:T45"/>
    <mergeCell ref="U44:V45"/>
    <mergeCell ref="E45:O45"/>
    <mergeCell ref="E46:O46"/>
    <mergeCell ref="U47:AX47"/>
    <mergeCell ref="E48:O48"/>
    <mergeCell ref="P48:T48"/>
    <mergeCell ref="U48:AX48"/>
    <mergeCell ref="AH44:AH45"/>
    <mergeCell ref="AI44:AJ45"/>
    <mergeCell ref="AK44:AX45"/>
    <mergeCell ref="W44:Z45"/>
    <mergeCell ref="AA44:AC45"/>
    <mergeCell ref="AD44:AE45"/>
    <mergeCell ref="AF44:AG45"/>
    <mergeCell ref="P36:R36"/>
    <mergeCell ref="A38:V38"/>
    <mergeCell ref="W38:AA38"/>
    <mergeCell ref="AB38:AX38"/>
    <mergeCell ref="E47:O47"/>
    <mergeCell ref="P47:T47"/>
    <mergeCell ref="A43:D43"/>
    <mergeCell ref="E43:O43"/>
    <mergeCell ref="P43:T43"/>
    <mergeCell ref="U43:AX43"/>
    <mergeCell ref="AG35:AH35"/>
    <mergeCell ref="AO36:AR36"/>
    <mergeCell ref="AS36:AT36"/>
    <mergeCell ref="AO35:AR35"/>
    <mergeCell ref="AS35:AT35"/>
    <mergeCell ref="A37:V37"/>
    <mergeCell ref="W37:AA37"/>
    <mergeCell ref="AB37:AX37"/>
    <mergeCell ref="J36:L36"/>
    <mergeCell ref="M36:O36"/>
    <mergeCell ref="S35:V35"/>
    <mergeCell ref="W35:AA35"/>
    <mergeCell ref="AB35:AD35"/>
    <mergeCell ref="AJ36:AL36"/>
    <mergeCell ref="AM36:AN36"/>
    <mergeCell ref="S36:V36"/>
    <mergeCell ref="W36:AA36"/>
    <mergeCell ref="AB36:AD36"/>
    <mergeCell ref="AE36:AF36"/>
    <mergeCell ref="AG36:AH36"/>
    <mergeCell ref="J35:L35"/>
    <mergeCell ref="M35:O35"/>
    <mergeCell ref="P35:R35"/>
    <mergeCell ref="AE35:AF35"/>
    <mergeCell ref="AJ34:AL34"/>
    <mergeCell ref="AM34:AN34"/>
    <mergeCell ref="AE34:AF34"/>
    <mergeCell ref="AG34:AH34"/>
    <mergeCell ref="AJ35:AL35"/>
    <mergeCell ref="AM35:AN35"/>
    <mergeCell ref="AO34:AR34"/>
    <mergeCell ref="AS34:AT34"/>
    <mergeCell ref="AO33:AR33"/>
    <mergeCell ref="AS33:AT33"/>
    <mergeCell ref="J34:L34"/>
    <mergeCell ref="M34:O34"/>
    <mergeCell ref="P34:R34"/>
    <mergeCell ref="S34:V34"/>
    <mergeCell ref="W34:AA34"/>
    <mergeCell ref="AB34:AD34"/>
    <mergeCell ref="AE33:AF33"/>
    <mergeCell ref="AG33:AH33"/>
    <mergeCell ref="AJ33:AL33"/>
    <mergeCell ref="AM33:AN33"/>
    <mergeCell ref="P33:R33"/>
    <mergeCell ref="S33:V33"/>
    <mergeCell ref="W33:AA33"/>
    <mergeCell ref="AB33:AD33"/>
    <mergeCell ref="W30:AA30"/>
    <mergeCell ref="AB30:AX30"/>
    <mergeCell ref="J31:V31"/>
    <mergeCell ref="W31:AX32"/>
    <mergeCell ref="J32:L32"/>
    <mergeCell ref="M32:O32"/>
    <mergeCell ref="P32:R32"/>
    <mergeCell ref="S32:V32"/>
    <mergeCell ref="AE28:AF28"/>
    <mergeCell ref="AG28:AH28"/>
    <mergeCell ref="AJ28:AL28"/>
    <mergeCell ref="AM28:AN28"/>
    <mergeCell ref="J27:V27"/>
    <mergeCell ref="W27:AA29"/>
    <mergeCell ref="AB27:AX27"/>
    <mergeCell ref="J28:L28"/>
    <mergeCell ref="M28:O28"/>
    <mergeCell ref="P28:R28"/>
    <mergeCell ref="S28:V28"/>
    <mergeCell ref="AB28:AD28"/>
    <mergeCell ref="AO28:AR28"/>
    <mergeCell ref="AS28:AT28"/>
    <mergeCell ref="E25:V25"/>
    <mergeCell ref="W25:AA25"/>
    <mergeCell ref="AB25:AX25"/>
    <mergeCell ref="A26:V26"/>
    <mergeCell ref="W26:AA26"/>
    <mergeCell ref="AB26:AX26"/>
    <mergeCell ref="A18:D25"/>
    <mergeCell ref="E21:V21"/>
    <mergeCell ref="W21:AA21"/>
    <mergeCell ref="AB21:AX21"/>
    <mergeCell ref="AM23:AO23"/>
    <mergeCell ref="E24:V24"/>
    <mergeCell ref="W24:AA24"/>
    <mergeCell ref="AB24:AX24"/>
    <mergeCell ref="AE22:AF22"/>
    <mergeCell ref="AG22:AI22"/>
    <mergeCell ref="E23:V23"/>
    <mergeCell ref="W23:AA23"/>
    <mergeCell ref="AB23:AC23"/>
    <mergeCell ref="AD23:AG23"/>
    <mergeCell ref="AH23:AJ23"/>
    <mergeCell ref="E22:V22"/>
    <mergeCell ref="W22:AA22"/>
    <mergeCell ref="AB22:AD22"/>
    <mergeCell ref="AH18:AI18"/>
    <mergeCell ref="E19:V20"/>
    <mergeCell ref="W19:AA20"/>
    <mergeCell ref="AB19:AX20"/>
    <mergeCell ref="E18:V18"/>
    <mergeCell ref="W18:AA18"/>
    <mergeCell ref="AB18:AE18"/>
    <mergeCell ref="A17:D17"/>
    <mergeCell ref="E17:V17"/>
    <mergeCell ref="W17:AA17"/>
    <mergeCell ref="AB17:AX17"/>
    <mergeCell ref="J15:AW15"/>
    <mergeCell ref="L14:R14"/>
    <mergeCell ref="S14:V14"/>
    <mergeCell ref="W14:AC14"/>
    <mergeCell ref="Y5:AC5"/>
    <mergeCell ref="AE5:AI5"/>
    <mergeCell ref="AJ1:AW1"/>
    <mergeCell ref="AF2:AI3"/>
    <mergeCell ref="AJ2:AW2"/>
    <mergeCell ref="AJ3:AW3"/>
    <mergeCell ref="AF1:AI1"/>
    <mergeCell ref="AL4:AN4"/>
    <mergeCell ref="AP4:AQ4"/>
    <mergeCell ref="AS4:AT4"/>
    <mergeCell ref="AI9:AX9"/>
    <mergeCell ref="AI10:AU10"/>
    <mergeCell ref="AI12:AU12"/>
    <mergeCell ref="J13:AW13"/>
    <mergeCell ref="AD14:AE14"/>
    <mergeCell ref="AG14:AH14"/>
    <mergeCell ref="A28:I28"/>
    <mergeCell ref="A34:I34"/>
    <mergeCell ref="J30:V30"/>
    <mergeCell ref="A31:I32"/>
    <mergeCell ref="J29:L29"/>
    <mergeCell ref="M29:O29"/>
    <mergeCell ref="P29:R29"/>
    <mergeCell ref="S29:V29"/>
    <mergeCell ref="J33:L33"/>
    <mergeCell ref="M33:O33"/>
  </mergeCells>
  <hyperlinks>
    <hyperlink ref="C9" location="'書式20-1経費算定書'!BA7" display="経費算定書シートへ戻る"/>
  </hyperlinks>
  <printOptions horizontalCentered="1"/>
  <pageMargins left="0.7874015748031497" right="0.7874015748031497" top="0.64" bottom="0.75" header="0.43" footer="0.5118110236220472"/>
  <pageSetup horizontalDpi="600" verticalDpi="600" orientation="landscape" paperSize="8" scale="80" r:id="rId2"/>
  <headerFooter alignWithMargins="0">
    <oddFooter>&amp;L（治験依頼者、治験責任医師→病院長</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SheetLayoutView="115" zoomScalePageLayoutView="0" workbookViewId="0" topLeftCell="A28">
      <selection activeCell="L82" sqref="L82"/>
    </sheetView>
  </sheetViews>
  <sheetFormatPr defaultColWidth="9.00390625" defaultRowHeight="13.5"/>
  <cols>
    <col min="10" max="10" width="3.25390625" style="0" customWidth="1"/>
  </cols>
  <sheetData>
    <row r="1" ht="13.5">
      <c r="A1" s="75" t="s">
        <v>241</v>
      </c>
    </row>
  </sheetData>
  <sheetProtection/>
  <hyperlinks>
    <hyperlink ref="A1" location="'書式20-1経費算定書'!BA9" display="経費算定書シートへ戻る"/>
  </hyperlinks>
  <printOptions/>
  <pageMargins left="0.82" right="0.4330708661417323" top="0.57" bottom="0.35433070866141736" header="0.31496062992125984" footer="0.1968503937007874"/>
  <pageSetup horizontalDpi="600" verticalDpi="600" orientation="portrait" paperSize="9" scale="96" r:id="rId4"/>
  <rowBreaks count="1" manualBreakCount="1">
    <brk id="60" max="255" man="1"/>
  </rowBreaks>
  <legacyDrawing r:id="rId3"/>
  <oleObjects>
    <oleObject progId="文書" shapeId="310667" r:id="rId1"/>
    <oleObject progId="文書" shapeId="312002" r:id="rId2"/>
  </oleObjects>
</worksheet>
</file>

<file path=xl/worksheets/sheet5.xml><?xml version="1.0" encoding="utf-8"?>
<worksheet xmlns="http://schemas.openxmlformats.org/spreadsheetml/2006/main" xmlns:r="http://schemas.openxmlformats.org/officeDocument/2006/relationships">
  <dimension ref="A1:K55"/>
  <sheetViews>
    <sheetView showGridLines="0" zoomScalePageLayoutView="0" workbookViewId="0" topLeftCell="A1">
      <selection activeCell="K1" sqref="K1"/>
    </sheetView>
  </sheetViews>
  <sheetFormatPr defaultColWidth="9.00390625" defaultRowHeight="13.5"/>
  <cols>
    <col min="1" max="1" width="3.625" style="30" customWidth="1"/>
    <col min="2" max="16384" width="9.00390625" style="30" customWidth="1"/>
  </cols>
  <sheetData>
    <row r="1" spans="1:11" ht="13.5">
      <c r="A1" s="30" t="s">
        <v>237</v>
      </c>
      <c r="K1" s="77" t="s">
        <v>246</v>
      </c>
    </row>
    <row r="3" ht="13.5">
      <c r="A3" s="30" t="s">
        <v>216</v>
      </c>
    </row>
    <row r="5" ht="13.5">
      <c r="A5" s="30" t="s">
        <v>217</v>
      </c>
    </row>
    <row r="6" spans="2:10" ht="13.5">
      <c r="B6" s="422" t="s">
        <v>218</v>
      </c>
      <c r="C6" s="422"/>
      <c r="D6" s="422"/>
      <c r="E6" s="422"/>
      <c r="F6" s="422"/>
      <c r="G6" s="422"/>
      <c r="H6" s="422"/>
      <c r="I6" s="422"/>
      <c r="J6" s="422"/>
    </row>
    <row r="7" spans="2:10" ht="13.5">
      <c r="B7" s="422"/>
      <c r="C7" s="422"/>
      <c r="D7" s="422"/>
      <c r="E7" s="422"/>
      <c r="F7" s="422"/>
      <c r="G7" s="422"/>
      <c r="H7" s="422"/>
      <c r="I7" s="422"/>
      <c r="J7" s="422"/>
    </row>
    <row r="9" ht="13.5">
      <c r="A9" s="30" t="s">
        <v>219</v>
      </c>
    </row>
    <row r="10" spans="2:4" ht="13.5">
      <c r="B10" s="30" t="s">
        <v>220</v>
      </c>
      <c r="D10" s="72"/>
    </row>
    <row r="12" ht="13.5">
      <c r="A12" s="30" t="s">
        <v>221</v>
      </c>
    </row>
    <row r="13" spans="2:10" ht="13.5">
      <c r="B13" s="423" t="s">
        <v>222</v>
      </c>
      <c r="C13" s="423"/>
      <c r="D13" s="423"/>
      <c r="E13" s="423"/>
      <c r="F13" s="423"/>
      <c r="G13" s="423"/>
      <c r="H13" s="423"/>
      <c r="I13" s="423"/>
      <c r="J13" s="423"/>
    </row>
    <row r="14" spans="2:10" ht="13.5">
      <c r="B14" s="423"/>
      <c r="C14" s="423"/>
      <c r="D14" s="423"/>
      <c r="E14" s="423"/>
      <c r="F14" s="423"/>
      <c r="G14" s="423"/>
      <c r="H14" s="423"/>
      <c r="I14" s="423"/>
      <c r="J14" s="423"/>
    </row>
    <row r="16" ht="13.5">
      <c r="A16" s="30" t="s">
        <v>223</v>
      </c>
    </row>
    <row r="17" spans="2:10" ht="13.5">
      <c r="B17" s="422" t="s">
        <v>233</v>
      </c>
      <c r="C17" s="422"/>
      <c r="D17" s="422"/>
      <c r="E17" s="422"/>
      <c r="F17" s="422"/>
      <c r="G17" s="422"/>
      <c r="H17" s="422"/>
      <c r="I17" s="422"/>
      <c r="J17" s="422"/>
    </row>
    <row r="18" spans="2:10" ht="13.5">
      <c r="B18" s="422"/>
      <c r="C18" s="422"/>
      <c r="D18" s="422"/>
      <c r="E18" s="422"/>
      <c r="F18" s="422"/>
      <c r="G18" s="422"/>
      <c r="H18" s="422"/>
      <c r="I18" s="422"/>
      <c r="J18" s="422"/>
    </row>
    <row r="19" spans="2:10" ht="13.5">
      <c r="B19" s="422"/>
      <c r="C19" s="422"/>
      <c r="D19" s="422"/>
      <c r="E19" s="422"/>
      <c r="F19" s="422"/>
      <c r="G19" s="422"/>
      <c r="H19" s="422"/>
      <c r="I19" s="422"/>
      <c r="J19" s="422"/>
    </row>
    <row r="21" ht="13.5">
      <c r="A21" s="30" t="s">
        <v>224</v>
      </c>
    </row>
    <row r="22" spans="2:10" ht="13.5">
      <c r="B22" s="422" t="s">
        <v>234</v>
      </c>
      <c r="C22" s="422"/>
      <c r="D22" s="422"/>
      <c r="E22" s="422"/>
      <c r="F22" s="422"/>
      <c r="G22" s="422"/>
      <c r="H22" s="422"/>
      <c r="I22" s="422"/>
      <c r="J22" s="422"/>
    </row>
    <row r="23" spans="2:10" ht="13.5">
      <c r="B23" s="422"/>
      <c r="C23" s="422"/>
      <c r="D23" s="422"/>
      <c r="E23" s="422"/>
      <c r="F23" s="422"/>
      <c r="G23" s="422"/>
      <c r="H23" s="422"/>
      <c r="I23" s="422"/>
      <c r="J23" s="422"/>
    </row>
    <row r="24" spans="2:10" ht="13.5">
      <c r="B24" s="422"/>
      <c r="C24" s="422"/>
      <c r="D24" s="422"/>
      <c r="E24" s="422"/>
      <c r="F24" s="422"/>
      <c r="G24" s="422"/>
      <c r="H24" s="422"/>
      <c r="I24" s="422"/>
      <c r="J24" s="422"/>
    </row>
    <row r="25" spans="2:10" ht="13.5">
      <c r="B25" s="71"/>
      <c r="C25" s="71"/>
      <c r="D25" s="71"/>
      <c r="E25" s="71"/>
      <c r="F25" s="71"/>
      <c r="G25" s="71"/>
      <c r="H25" s="71"/>
      <c r="I25" s="71"/>
      <c r="J25" s="71"/>
    </row>
    <row r="26" ht="13.5">
      <c r="A26" s="30" t="s">
        <v>225</v>
      </c>
    </row>
    <row r="27" spans="2:10" ht="13.5">
      <c r="B27" s="422" t="s">
        <v>226</v>
      </c>
      <c r="C27" s="422"/>
      <c r="D27" s="422"/>
      <c r="E27" s="422"/>
      <c r="F27" s="422"/>
      <c r="G27" s="422"/>
      <c r="H27" s="422"/>
      <c r="I27" s="422"/>
      <c r="J27" s="422"/>
    </row>
    <row r="28" spans="2:10" ht="13.5">
      <c r="B28" s="422"/>
      <c r="C28" s="422"/>
      <c r="D28" s="422"/>
      <c r="E28" s="422"/>
      <c r="F28" s="422"/>
      <c r="G28" s="422"/>
      <c r="H28" s="422"/>
      <c r="I28" s="422"/>
      <c r="J28" s="422"/>
    </row>
    <row r="30" ht="13.5">
      <c r="A30" s="30" t="s">
        <v>227</v>
      </c>
    </row>
    <row r="31" spans="2:10" ht="13.5">
      <c r="B31" s="424" t="s">
        <v>235</v>
      </c>
      <c r="C31" s="424"/>
      <c r="D31" s="424"/>
      <c r="E31" s="424"/>
      <c r="F31" s="424"/>
      <c r="G31" s="424"/>
      <c r="H31" s="424"/>
      <c r="I31" s="424"/>
      <c r="J31" s="424"/>
    </row>
    <row r="32" spans="2:10" ht="13.5">
      <c r="B32" s="424"/>
      <c r="C32" s="424"/>
      <c r="D32" s="424"/>
      <c r="E32" s="424"/>
      <c r="F32" s="424"/>
      <c r="G32" s="424"/>
      <c r="H32" s="424"/>
      <c r="I32" s="424"/>
      <c r="J32" s="424"/>
    </row>
    <row r="33" spans="2:10" ht="13.5">
      <c r="B33" s="424"/>
      <c r="C33" s="424"/>
      <c r="D33" s="424"/>
      <c r="E33" s="424"/>
      <c r="F33" s="424"/>
      <c r="G33" s="424"/>
      <c r="H33" s="424"/>
      <c r="I33" s="424"/>
      <c r="J33" s="424"/>
    </row>
    <row r="34" spans="2:10" ht="13.5">
      <c r="B34" s="71"/>
      <c r="C34" s="71"/>
      <c r="D34" s="71"/>
      <c r="E34" s="71"/>
      <c r="F34" s="71"/>
      <c r="G34" s="71"/>
      <c r="H34" s="71"/>
      <c r="I34" s="71"/>
      <c r="J34" s="71"/>
    </row>
    <row r="35" ht="13.5">
      <c r="A35" s="30" t="s">
        <v>228</v>
      </c>
    </row>
    <row r="36" spans="2:10" ht="13.5">
      <c r="B36" s="422" t="s">
        <v>236</v>
      </c>
      <c r="C36" s="422"/>
      <c r="D36" s="422"/>
      <c r="E36" s="422"/>
      <c r="F36" s="422"/>
      <c r="G36" s="422"/>
      <c r="H36" s="422"/>
      <c r="I36" s="422"/>
      <c r="J36" s="422"/>
    </row>
    <row r="37" spans="2:10" ht="13.5">
      <c r="B37" s="422"/>
      <c r="C37" s="422"/>
      <c r="D37" s="422"/>
      <c r="E37" s="422"/>
      <c r="F37" s="422"/>
      <c r="G37" s="422"/>
      <c r="H37" s="422"/>
      <c r="I37" s="422"/>
      <c r="J37" s="422"/>
    </row>
    <row r="38" spans="2:10" ht="13.5">
      <c r="B38" s="422"/>
      <c r="C38" s="422"/>
      <c r="D38" s="422"/>
      <c r="E38" s="422"/>
      <c r="F38" s="422"/>
      <c r="G38" s="422"/>
      <c r="H38" s="422"/>
      <c r="I38" s="422"/>
      <c r="J38" s="422"/>
    </row>
    <row r="39" spans="2:10" ht="13.5">
      <c r="B39" s="422"/>
      <c r="C39" s="422"/>
      <c r="D39" s="422"/>
      <c r="E39" s="422"/>
      <c r="F39" s="422"/>
      <c r="G39" s="422"/>
      <c r="H39" s="422"/>
      <c r="I39" s="422"/>
      <c r="J39" s="422"/>
    </row>
    <row r="40" spans="2:10" ht="13.5">
      <c r="B40" s="422"/>
      <c r="C40" s="422"/>
      <c r="D40" s="422"/>
      <c r="E40" s="422"/>
      <c r="F40" s="422"/>
      <c r="G40" s="422"/>
      <c r="H40" s="422"/>
      <c r="I40" s="422"/>
      <c r="J40" s="422"/>
    </row>
    <row r="41" spans="2:10" ht="13.5">
      <c r="B41" s="422"/>
      <c r="C41" s="422"/>
      <c r="D41" s="422"/>
      <c r="E41" s="422"/>
      <c r="F41" s="422"/>
      <c r="G41" s="422"/>
      <c r="H41" s="422"/>
      <c r="I41" s="422"/>
      <c r="J41" s="422"/>
    </row>
    <row r="44" ht="13.5">
      <c r="A44" s="30" t="s">
        <v>229</v>
      </c>
    </row>
    <row r="45" spans="2:10" ht="13.5" customHeight="1">
      <c r="B45" s="422" t="s">
        <v>230</v>
      </c>
      <c r="C45" s="422"/>
      <c r="D45" s="422"/>
      <c r="E45" s="422"/>
      <c r="F45" s="422"/>
      <c r="G45" s="422"/>
      <c r="H45" s="422"/>
      <c r="I45" s="422"/>
      <c r="J45" s="422"/>
    </row>
    <row r="46" spans="2:10" ht="13.5">
      <c r="B46" s="422"/>
      <c r="C46" s="422"/>
      <c r="D46" s="422"/>
      <c r="E46" s="422"/>
      <c r="F46" s="422"/>
      <c r="G46" s="422"/>
      <c r="H46" s="422"/>
      <c r="I46" s="422"/>
      <c r="J46" s="422"/>
    </row>
    <row r="47" spans="2:10" ht="13.5">
      <c r="B47" s="422"/>
      <c r="C47" s="422"/>
      <c r="D47" s="422"/>
      <c r="E47" s="422"/>
      <c r="F47" s="422"/>
      <c r="G47" s="422"/>
      <c r="H47" s="422"/>
      <c r="I47" s="422"/>
      <c r="J47" s="422"/>
    </row>
    <row r="48" spans="2:10" ht="13.5">
      <c r="B48" s="422"/>
      <c r="C48" s="422"/>
      <c r="D48" s="422"/>
      <c r="E48" s="422"/>
      <c r="F48" s="422"/>
      <c r="G48" s="422"/>
      <c r="H48" s="422"/>
      <c r="I48" s="422"/>
      <c r="J48" s="422"/>
    </row>
    <row r="49" spans="2:10" ht="13.5">
      <c r="B49" s="422"/>
      <c r="C49" s="422"/>
      <c r="D49" s="422"/>
      <c r="E49" s="422"/>
      <c r="F49" s="422"/>
      <c r="G49" s="422"/>
      <c r="H49" s="422"/>
      <c r="I49" s="422"/>
      <c r="J49" s="422"/>
    </row>
    <row r="50" spans="2:10" ht="13.5">
      <c r="B50" s="422"/>
      <c r="C50" s="422"/>
      <c r="D50" s="422"/>
      <c r="E50" s="422"/>
      <c r="F50" s="422"/>
      <c r="G50" s="422"/>
      <c r="H50" s="422"/>
      <c r="I50" s="422"/>
      <c r="J50" s="422"/>
    </row>
    <row r="51" spans="2:10" ht="13.5">
      <c r="B51" s="73"/>
      <c r="C51" s="73"/>
      <c r="D51" s="73"/>
      <c r="E51" s="73"/>
      <c r="F51" s="73"/>
      <c r="G51" s="73"/>
      <c r="H51" s="73"/>
      <c r="I51" s="73"/>
      <c r="J51" s="73"/>
    </row>
    <row r="52" spans="2:10" ht="13.5">
      <c r="B52" s="73"/>
      <c r="C52" s="73"/>
      <c r="D52" s="73"/>
      <c r="E52" s="73"/>
      <c r="F52" s="73"/>
      <c r="G52" s="73"/>
      <c r="H52" s="73"/>
      <c r="I52" s="73"/>
      <c r="J52" s="73"/>
    </row>
    <row r="53" ht="13.5">
      <c r="A53" s="30" t="s">
        <v>231</v>
      </c>
    </row>
    <row r="54" spans="2:10" ht="13.5">
      <c r="B54" s="422" t="s">
        <v>232</v>
      </c>
      <c r="C54" s="422"/>
      <c r="D54" s="422"/>
      <c r="E54" s="422"/>
      <c r="F54" s="422"/>
      <c r="G54" s="422"/>
      <c r="H54" s="422"/>
      <c r="I54" s="422"/>
      <c r="J54" s="422"/>
    </row>
    <row r="55" spans="2:10" ht="13.5">
      <c r="B55" s="422"/>
      <c r="C55" s="422"/>
      <c r="D55" s="422"/>
      <c r="E55" s="422"/>
      <c r="F55" s="422"/>
      <c r="G55" s="422"/>
      <c r="H55" s="422"/>
      <c r="I55" s="422"/>
      <c r="J55" s="422"/>
    </row>
  </sheetData>
  <sheetProtection/>
  <mergeCells count="9">
    <mergeCell ref="B36:J41"/>
    <mergeCell ref="B54:J55"/>
    <mergeCell ref="B45:J50"/>
    <mergeCell ref="B6:J7"/>
    <mergeCell ref="B13:J14"/>
    <mergeCell ref="B17:J19"/>
    <mergeCell ref="B22:J24"/>
    <mergeCell ref="B27:J28"/>
    <mergeCell ref="B31:J33"/>
  </mergeCells>
  <hyperlinks>
    <hyperlink ref="K1" location="'書式20-1-1・ﾎﾟｲﾝﾄ算出表'!AQ21" display="ポイント算出表シートへ戻る"/>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1"/>
  <sheetViews>
    <sheetView zoomScale="115" zoomScaleNormal="115" zoomScaleSheetLayoutView="160" zoomScalePageLayoutView="0" workbookViewId="0" topLeftCell="A1">
      <selection activeCell="A8" sqref="A8"/>
    </sheetView>
  </sheetViews>
  <sheetFormatPr defaultColWidth="9.00390625" defaultRowHeight="13.5"/>
  <cols>
    <col min="1" max="1" width="12.875" style="47" customWidth="1"/>
    <col min="2" max="13" width="9.375" style="47" customWidth="1"/>
    <col min="14" max="16384" width="9.00390625" style="47" customWidth="1"/>
  </cols>
  <sheetData>
    <row r="1" spans="1:13" ht="17.25">
      <c r="A1" s="425" t="s">
        <v>110</v>
      </c>
      <c r="B1" s="425"/>
      <c r="C1" s="425"/>
      <c r="D1" s="425"/>
      <c r="E1" s="425"/>
      <c r="F1" s="425"/>
      <c r="G1" s="425"/>
      <c r="H1" s="425"/>
      <c r="I1" s="425"/>
      <c r="J1" s="425"/>
      <c r="K1" s="425"/>
      <c r="L1" s="425"/>
      <c r="M1" s="425"/>
    </row>
    <row r="2" spans="1:13" ht="13.5">
      <c r="A2" s="56">
        <v>2</v>
      </c>
      <c r="B2" s="48"/>
      <c r="C2" s="48"/>
      <c r="D2" s="48"/>
      <c r="E2" s="48"/>
      <c r="F2" s="48"/>
      <c r="G2" s="48"/>
      <c r="H2" s="48"/>
      <c r="I2" s="48"/>
      <c r="J2" s="48"/>
      <c r="K2" s="48"/>
      <c r="L2" s="48"/>
      <c r="M2" s="48"/>
    </row>
    <row r="3" spans="1:13" ht="13.5">
      <c r="A3" s="49" t="s">
        <v>112</v>
      </c>
      <c r="B3" s="51">
        <v>1</v>
      </c>
      <c r="C3" s="52">
        <v>3</v>
      </c>
      <c r="D3" s="53">
        <v>5</v>
      </c>
      <c r="E3" s="55">
        <v>8</v>
      </c>
      <c r="F3" s="55" t="s">
        <v>127</v>
      </c>
      <c r="G3" s="55" t="s">
        <v>128</v>
      </c>
      <c r="H3" s="55" t="s">
        <v>129</v>
      </c>
      <c r="I3" s="55" t="s">
        <v>130</v>
      </c>
      <c r="J3" s="55" t="s">
        <v>131</v>
      </c>
      <c r="K3" s="55" t="s">
        <v>132</v>
      </c>
      <c r="L3" s="55" t="s">
        <v>133</v>
      </c>
      <c r="M3" s="55" t="s">
        <v>134</v>
      </c>
    </row>
    <row r="4" spans="1:13" ht="13.5">
      <c r="A4" s="49" t="s">
        <v>108</v>
      </c>
      <c r="B4" s="50" t="s">
        <v>113</v>
      </c>
      <c r="C4" s="50" t="s">
        <v>114</v>
      </c>
      <c r="D4" s="50" t="s">
        <v>115</v>
      </c>
      <c r="E4" s="50" t="s">
        <v>116</v>
      </c>
      <c r="F4" s="50" t="s">
        <v>117</v>
      </c>
      <c r="G4" s="50" t="s">
        <v>118</v>
      </c>
      <c r="H4" s="50" t="s">
        <v>119</v>
      </c>
      <c r="I4" s="50" t="s">
        <v>120</v>
      </c>
      <c r="J4" s="50" t="s">
        <v>121</v>
      </c>
      <c r="K4" s="50" t="s">
        <v>122</v>
      </c>
      <c r="L4" s="50" t="s">
        <v>123</v>
      </c>
      <c r="M4" s="50" t="s">
        <v>124</v>
      </c>
    </row>
    <row r="5" spans="1:13" ht="13.5">
      <c r="A5" s="49" t="s">
        <v>109</v>
      </c>
      <c r="B5" s="50">
        <v>0</v>
      </c>
      <c r="C5" s="50">
        <v>0</v>
      </c>
      <c r="D5" s="50">
        <v>0</v>
      </c>
      <c r="E5" s="50">
        <v>0</v>
      </c>
      <c r="F5" s="50">
        <f aca="true" t="shared" si="0" ref="F5:M5">+E5+3</f>
        <v>3</v>
      </c>
      <c r="G5" s="50">
        <f t="shared" si="0"/>
        <v>6</v>
      </c>
      <c r="H5" s="50">
        <f t="shared" si="0"/>
        <v>9</v>
      </c>
      <c r="I5" s="50">
        <f t="shared" si="0"/>
        <v>12</v>
      </c>
      <c r="J5" s="50">
        <f t="shared" si="0"/>
        <v>15</v>
      </c>
      <c r="K5" s="50">
        <f t="shared" si="0"/>
        <v>18</v>
      </c>
      <c r="L5" s="50">
        <f t="shared" si="0"/>
        <v>21</v>
      </c>
      <c r="M5" s="50">
        <f t="shared" si="0"/>
        <v>24</v>
      </c>
    </row>
    <row r="6" spans="1:13" ht="13.5">
      <c r="A6" s="49" t="s">
        <v>111</v>
      </c>
      <c r="B6" s="54">
        <f>+(B3+B5)*$A$2</f>
        <v>2</v>
      </c>
      <c r="C6" s="54">
        <f>+(C3+C5)*$A$2</f>
        <v>6</v>
      </c>
      <c r="D6" s="54">
        <f>+(D3+D5)*$A$2</f>
        <v>10</v>
      </c>
      <c r="E6" s="54">
        <f>+($E$3+E5)*$A$2</f>
        <v>16</v>
      </c>
      <c r="F6" s="54">
        <f aca="true" t="shared" si="1" ref="F6:M6">+($E$3+F5)*$A$2</f>
        <v>22</v>
      </c>
      <c r="G6" s="54">
        <f t="shared" si="1"/>
        <v>28</v>
      </c>
      <c r="H6" s="54">
        <f t="shared" si="1"/>
        <v>34</v>
      </c>
      <c r="I6" s="54">
        <f t="shared" si="1"/>
        <v>40</v>
      </c>
      <c r="J6" s="54">
        <f t="shared" si="1"/>
        <v>46</v>
      </c>
      <c r="K6" s="54">
        <f t="shared" si="1"/>
        <v>52</v>
      </c>
      <c r="L6" s="54">
        <f t="shared" si="1"/>
        <v>58</v>
      </c>
      <c r="M6" s="54">
        <f t="shared" si="1"/>
        <v>64</v>
      </c>
    </row>
    <row r="8" ht="13.5">
      <c r="A8" s="76" t="s">
        <v>246</v>
      </c>
    </row>
    <row r="9" ht="13.5" hidden="1">
      <c r="A9" s="47" t="s">
        <v>160</v>
      </c>
    </row>
    <row r="10" spans="1:2" ht="13.5" hidden="1">
      <c r="A10" s="47" t="s">
        <v>113</v>
      </c>
      <c r="B10" s="47">
        <v>2</v>
      </c>
    </row>
    <row r="11" spans="1:2" ht="13.5" hidden="1">
      <c r="A11" s="47" t="s">
        <v>114</v>
      </c>
      <c r="B11" s="47">
        <v>6</v>
      </c>
    </row>
    <row r="12" spans="1:2" ht="13.5" hidden="1">
      <c r="A12" s="47" t="s">
        <v>115</v>
      </c>
      <c r="B12" s="47">
        <v>10</v>
      </c>
    </row>
    <row r="13" spans="1:2" ht="13.5" hidden="1">
      <c r="A13" s="47" t="s">
        <v>116</v>
      </c>
      <c r="B13" s="47">
        <v>16</v>
      </c>
    </row>
    <row r="14" spans="1:2" ht="13.5" hidden="1">
      <c r="A14" s="47" t="s">
        <v>117</v>
      </c>
      <c r="B14" s="47">
        <v>22</v>
      </c>
    </row>
    <row r="15" spans="1:2" ht="13.5" hidden="1">
      <c r="A15" s="47" t="s">
        <v>118</v>
      </c>
      <c r="B15" s="47">
        <v>28</v>
      </c>
    </row>
    <row r="16" spans="1:2" ht="13.5" hidden="1">
      <c r="A16" s="47" t="s">
        <v>119</v>
      </c>
      <c r="B16" s="47">
        <v>34</v>
      </c>
    </row>
    <row r="17" spans="1:2" ht="13.5" hidden="1">
      <c r="A17" s="47" t="s">
        <v>120</v>
      </c>
      <c r="B17" s="47">
        <v>40</v>
      </c>
    </row>
    <row r="18" spans="1:2" ht="13.5" hidden="1">
      <c r="A18" s="47" t="s">
        <v>121</v>
      </c>
      <c r="B18" s="47">
        <v>46</v>
      </c>
    </row>
    <row r="19" spans="1:2" ht="13.5" hidden="1">
      <c r="A19" s="47" t="s">
        <v>122</v>
      </c>
      <c r="B19" s="47">
        <v>52</v>
      </c>
    </row>
    <row r="20" spans="1:2" ht="13.5" hidden="1">
      <c r="A20" s="47" t="s">
        <v>123</v>
      </c>
      <c r="B20" s="47">
        <v>58</v>
      </c>
    </row>
    <row r="21" spans="1:2" ht="13.5" hidden="1">
      <c r="A21" s="47" t="s">
        <v>124</v>
      </c>
      <c r="B21" s="47">
        <v>64</v>
      </c>
    </row>
  </sheetData>
  <sheetProtection/>
  <mergeCells count="1">
    <mergeCell ref="A1:M1"/>
  </mergeCells>
  <hyperlinks>
    <hyperlink ref="A8" location="'書式20-1-1・ﾎﾟｲﾝﾄ算出表'!N31" display="ポイント算出表シートへ戻る"/>
  </hyperlinks>
  <printOptions horizontalCentered="1"/>
  <pageMargins left="0.7874015748031497" right="0.7874015748031497" top="0.984251968503937" bottom="0.984251968503937" header="0.5118110236220472" footer="0.5118110236220472"/>
  <pageSetup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0780414b</dc:creator>
  <cp:keywords/>
  <dc:description/>
  <cp:lastModifiedBy>名古屋大学臨床研究推進係</cp:lastModifiedBy>
  <cp:lastPrinted>2012-07-27T08:08:11Z</cp:lastPrinted>
  <dcterms:created xsi:type="dcterms:W3CDTF">2008-10-17T06:15:49Z</dcterms:created>
  <dcterms:modified xsi:type="dcterms:W3CDTF">2017-08-23T08:48:44Z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